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000.NYC\0.ARCHIVED SUMMER 2020 COMPLETE JOBS COURSE\Jobs 2.Job Negotiations in the COVID era.Job Negotiation\"/>
    </mc:Choice>
  </mc:AlternateContent>
  <xr:revisionPtr revIDLastSave="0" documentId="8_{B0DCF974-71E2-4970-A319-7A458E570835}" xr6:coauthVersionLast="47" xr6:coauthVersionMax="47" xr10:uidLastSave="{00000000-0000-0000-0000-000000000000}"/>
  <bookViews>
    <workbookView xWindow="1560" yWindow="600" windowWidth="19020" windowHeight="15600" xr2:uid="{71278CA6-61CA-4A49-B49E-940036D5EED4}"/>
  </bookViews>
  <sheets>
    <sheet name="Exam" sheetId="2" r:id="rId1"/>
    <sheet name="Payoff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82" i="2" l="1"/>
  <c r="U82" i="2"/>
  <c r="T82" i="2"/>
  <c r="R82" i="2"/>
  <c r="V81" i="2"/>
  <c r="V79" i="2"/>
  <c r="U79" i="2"/>
  <c r="R79" i="2"/>
  <c r="K36" i="2"/>
  <c r="L36" i="2"/>
  <c r="M36" i="2"/>
  <c r="R87" i="2"/>
  <c r="R88" i="2"/>
  <c r="R89" i="2"/>
  <c r="R90" i="2"/>
  <c r="R86" i="2"/>
  <c r="R92" i="2" s="1"/>
  <c r="K2" i="2" l="1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2" i="2"/>
  <c r="K3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M17" i="2" s="1"/>
  <c r="K18" i="2"/>
  <c r="K19" i="2"/>
  <c r="K20" i="2"/>
  <c r="K21" i="2"/>
  <c r="M21" i="2" s="1"/>
  <c r="K22" i="2"/>
  <c r="K23" i="2"/>
  <c r="K24" i="2"/>
  <c r="K25" i="2"/>
  <c r="K26" i="2"/>
  <c r="K27" i="2"/>
  <c r="K28" i="2"/>
  <c r="K29" i="2"/>
  <c r="K30" i="2"/>
  <c r="K31" i="2"/>
  <c r="M31" i="2" s="1"/>
  <c r="K32" i="2"/>
  <c r="K33" i="2"/>
  <c r="K34" i="2"/>
  <c r="K35" i="2"/>
  <c r="K37" i="2"/>
  <c r="K38" i="2"/>
  <c r="K39" i="2"/>
  <c r="K40" i="2"/>
  <c r="K41" i="2"/>
  <c r="K42" i="2"/>
  <c r="K43" i="2"/>
  <c r="K44" i="2"/>
  <c r="K45" i="2"/>
  <c r="M45" i="2" s="1"/>
  <c r="K46" i="2"/>
  <c r="K47" i="2"/>
  <c r="K48" i="2"/>
  <c r="K49" i="2"/>
  <c r="K50" i="2"/>
  <c r="K51" i="2"/>
  <c r="K52" i="2"/>
  <c r="K54" i="2"/>
  <c r="K55" i="2"/>
  <c r="M55" i="2" s="1"/>
  <c r="K56" i="2"/>
  <c r="K57" i="2"/>
  <c r="K58" i="2"/>
  <c r="K59" i="2"/>
  <c r="K60" i="2"/>
  <c r="K61" i="2"/>
  <c r="K62" i="2"/>
  <c r="K63" i="2"/>
  <c r="K64" i="2"/>
  <c r="K65" i="2"/>
  <c r="K66" i="2"/>
  <c r="K67" i="2"/>
  <c r="M67" i="2" s="1"/>
  <c r="K68" i="2"/>
  <c r="M68" i="2" s="1"/>
  <c r="K69" i="2"/>
  <c r="M69" i="2" s="1"/>
  <c r="K70" i="2"/>
  <c r="K71" i="2"/>
  <c r="K72" i="2"/>
  <c r="M72" i="2" s="1"/>
  <c r="K73" i="2"/>
  <c r="K74" i="2"/>
  <c r="K75" i="2"/>
  <c r="K76" i="2"/>
  <c r="K77" i="2"/>
  <c r="K78" i="2"/>
  <c r="K79" i="2"/>
  <c r="M79" i="2" s="1"/>
  <c r="K80" i="2"/>
  <c r="K81" i="2"/>
  <c r="M81" i="2" s="1"/>
  <c r="K82" i="2"/>
  <c r="K83" i="2"/>
  <c r="K84" i="2"/>
  <c r="K85" i="2"/>
  <c r="K86" i="2"/>
  <c r="K87" i="2"/>
  <c r="K88" i="2"/>
  <c r="K89" i="2"/>
  <c r="K90" i="2"/>
  <c r="K91" i="2"/>
  <c r="K92" i="2"/>
  <c r="M92" i="2" s="1"/>
  <c r="K93" i="2"/>
  <c r="M93" i="2" s="1"/>
  <c r="K94" i="2"/>
  <c r="K95" i="2"/>
  <c r="K96" i="2"/>
  <c r="K97" i="2"/>
  <c r="K98" i="2"/>
  <c r="K99" i="2"/>
  <c r="K100" i="2"/>
  <c r="K101" i="2"/>
  <c r="K102" i="2"/>
  <c r="K103" i="2"/>
  <c r="K104" i="2"/>
  <c r="M104" i="2" s="1"/>
  <c r="K105" i="2"/>
  <c r="M105" i="2" s="1"/>
  <c r="K106" i="2"/>
  <c r="K107" i="2"/>
  <c r="K108" i="2"/>
  <c r="M108" i="2" s="1"/>
  <c r="K109" i="2"/>
  <c r="K110" i="2"/>
  <c r="K111" i="2"/>
  <c r="K112" i="2"/>
  <c r="K113" i="2"/>
  <c r="K114" i="2"/>
  <c r="K115" i="2"/>
  <c r="M115" i="2" s="1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M129" i="2" s="1"/>
  <c r="K130" i="2"/>
  <c r="K131" i="2"/>
  <c r="K132" i="2"/>
  <c r="K133" i="2"/>
  <c r="K134" i="2"/>
  <c r="K135" i="2"/>
  <c r="K136" i="2"/>
  <c r="K137" i="2"/>
  <c r="K138" i="2"/>
  <c r="K139" i="2"/>
  <c r="M139" i="2" s="1"/>
  <c r="K140" i="2"/>
  <c r="K141" i="2"/>
  <c r="M141" i="2" s="1"/>
  <c r="K142" i="2"/>
  <c r="K143" i="2"/>
  <c r="K144" i="2"/>
  <c r="M144" i="2" s="1"/>
  <c r="K145" i="2"/>
  <c r="K146" i="2"/>
  <c r="K147" i="2"/>
  <c r="K148" i="2"/>
  <c r="K149" i="2"/>
  <c r="K150" i="2"/>
  <c r="K151" i="2"/>
  <c r="M78" i="2"/>
  <c r="M102" i="2"/>
  <c r="M65" i="2" l="1"/>
  <c r="M117" i="2"/>
  <c r="M57" i="2"/>
  <c r="M32" i="2"/>
  <c r="M29" i="2"/>
  <c r="M33" i="2"/>
  <c r="M44" i="2"/>
  <c r="M23" i="2"/>
  <c r="M43" i="2"/>
  <c r="M19" i="2"/>
  <c r="M8" i="2"/>
  <c r="M9" i="2"/>
  <c r="M5" i="2"/>
  <c r="M35" i="2"/>
  <c r="M130" i="2"/>
  <c r="M118" i="2"/>
  <c r="M106" i="2"/>
  <c r="M70" i="2"/>
  <c r="M46" i="2"/>
  <c r="M34" i="2"/>
  <c r="M22" i="2"/>
  <c r="M151" i="2"/>
  <c r="M127" i="2"/>
  <c r="M91" i="2"/>
  <c r="M138" i="2"/>
  <c r="M114" i="2"/>
  <c r="M66" i="2"/>
  <c r="M42" i="2"/>
  <c r="M30" i="2"/>
  <c r="M83" i="2"/>
  <c r="M143" i="2"/>
  <c r="M131" i="2"/>
  <c r="M119" i="2"/>
  <c r="M107" i="2"/>
  <c r="M95" i="2"/>
  <c r="M71" i="2"/>
  <c r="M59" i="2"/>
  <c r="M47" i="2"/>
  <c r="M103" i="2"/>
  <c r="M88" i="2"/>
  <c r="M126" i="2"/>
  <c r="M90" i="2"/>
  <c r="M54" i="2"/>
  <c r="M18" i="2"/>
  <c r="M148" i="2"/>
  <c r="M136" i="2"/>
  <c r="M124" i="2"/>
  <c r="M112" i="2"/>
  <c r="M100" i="2"/>
  <c r="M76" i="2"/>
  <c r="M64" i="2"/>
  <c r="M52" i="2"/>
  <c r="M40" i="2"/>
  <c r="M28" i="2"/>
  <c r="M16" i="2"/>
  <c r="M142" i="2"/>
  <c r="M94" i="2"/>
  <c r="M82" i="2"/>
  <c r="M58" i="2"/>
  <c r="M140" i="2"/>
  <c r="M128" i="2"/>
  <c r="M116" i="2"/>
  <c r="M80" i="2"/>
  <c r="M56" i="2"/>
  <c r="M20" i="2"/>
  <c r="M150" i="2"/>
  <c r="M10" i="2"/>
  <c r="M6" i="2"/>
  <c r="M132" i="2"/>
  <c r="M120" i="2"/>
  <c r="M96" i="2"/>
  <c r="M84" i="2"/>
  <c r="M60" i="2"/>
  <c r="M48" i="2"/>
  <c r="M24" i="2"/>
  <c r="M12" i="2"/>
  <c r="M11" i="2"/>
  <c r="M7" i="2"/>
  <c r="M89" i="2"/>
  <c r="M149" i="2"/>
  <c r="M125" i="2"/>
  <c r="M113" i="2"/>
  <c r="M41" i="2"/>
  <c r="M147" i="2"/>
  <c r="M135" i="2"/>
  <c r="M123" i="2"/>
  <c r="M111" i="2"/>
  <c r="M99" i="2"/>
  <c r="M87" i="2"/>
  <c r="M75" i="2"/>
  <c r="M63" i="2"/>
  <c r="M51" i="2"/>
  <c r="M39" i="2"/>
  <c r="M27" i="2"/>
  <c r="M15" i="2"/>
  <c r="M3" i="2"/>
  <c r="M146" i="2"/>
  <c r="M134" i="2"/>
  <c r="M122" i="2"/>
  <c r="M110" i="2"/>
  <c r="M98" i="2"/>
  <c r="M86" i="2"/>
  <c r="M74" i="2"/>
  <c r="M62" i="2"/>
  <c r="M50" i="2"/>
  <c r="M38" i="2"/>
  <c r="M26" i="2"/>
  <c r="M14" i="2"/>
  <c r="M77" i="2"/>
  <c r="M145" i="2"/>
  <c r="M133" i="2"/>
  <c r="M109" i="2"/>
  <c r="M85" i="2"/>
  <c r="M49" i="2"/>
  <c r="M13" i="2"/>
  <c r="M137" i="2"/>
  <c r="M101" i="2"/>
  <c r="M121" i="2"/>
  <c r="M97" i="2"/>
  <c r="M73" i="2"/>
  <c r="M61" i="2"/>
  <c r="M37" i="2"/>
  <c r="M25" i="2"/>
  <c r="M2" i="2"/>
  <c r="V80" i="2"/>
  <c r="V78" i="2"/>
  <c r="V77" i="2"/>
  <c r="U81" i="2"/>
  <c r="U80" i="2"/>
  <c r="U78" i="2"/>
  <c r="U77" i="2"/>
  <c r="R74" i="2" l="1"/>
  <c r="R73" i="2"/>
  <c r="S80" i="2" l="1"/>
  <c r="S78" i="2"/>
  <c r="S77" i="2"/>
  <c r="S82" i="2"/>
  <c r="S81" i="2"/>
  <c r="S79" i="2"/>
  <c r="C41" i="4"/>
  <c r="C2" i="4"/>
  <c r="D41" i="4"/>
  <c r="C42" i="4" l="1"/>
  <c r="K53" i="2"/>
  <c r="M53" i="2" s="1"/>
  <c r="K4" i="2"/>
  <c r="D42" i="4"/>
  <c r="M4" i="2" l="1"/>
  <c r="R80" i="2"/>
  <c r="R81" i="2"/>
  <c r="R78" i="2"/>
  <c r="R77" i="2"/>
  <c r="T79" i="2" l="1"/>
  <c r="T81" i="2"/>
  <c r="T77" i="2"/>
  <c r="T78" i="2"/>
  <c r="T80" i="2"/>
</calcChain>
</file>

<file path=xl/sharedStrings.xml><?xml version="1.0" encoding="utf-8"?>
<sst xmlns="http://schemas.openxmlformats.org/spreadsheetml/2006/main" count="377" uniqueCount="65">
  <si>
    <t>Candidate</t>
  </si>
  <si>
    <t>Recruiter</t>
  </si>
  <si>
    <t>Levels</t>
  </si>
  <si>
    <t>Issues</t>
  </si>
  <si>
    <t>Base pay and bonus</t>
  </si>
  <si>
    <t>Holidays</t>
  </si>
  <si>
    <t>1 week</t>
  </si>
  <si>
    <t>2 weeks</t>
  </si>
  <si>
    <t>3 weeks</t>
  </si>
  <si>
    <t>4 weeks</t>
  </si>
  <si>
    <t>5 weeks</t>
  </si>
  <si>
    <t>Office location</t>
  </si>
  <si>
    <t>old city (4 hours commute)</t>
  </si>
  <si>
    <t>new city (2 hour commute)</t>
  </si>
  <si>
    <t>Health Insurance Coverage</t>
  </si>
  <si>
    <t>only candidate</t>
  </si>
  <si>
    <t>candidate + 1 family member</t>
  </si>
  <si>
    <t>candidate + 4 family members</t>
  </si>
  <si>
    <t>candidate + 3 family members</t>
  </si>
  <si>
    <t>candidate + 2 family members</t>
  </si>
  <si>
    <t>Team size</t>
  </si>
  <si>
    <t>1 team member to manage</t>
  </si>
  <si>
    <t>2 team members to manage</t>
  </si>
  <si>
    <t>3 team members to manage</t>
  </si>
  <si>
    <t>4 team members to manage</t>
  </si>
  <si>
    <t>5 team members to manage</t>
  </si>
  <si>
    <t>1% of base pay</t>
  </si>
  <si>
    <t>3% of base pay</t>
  </si>
  <si>
    <t>5% of base pay + 4 year obligation to work post-graduation</t>
  </si>
  <si>
    <t>5% of base pay + 2 year obligation to work post-graduation</t>
  </si>
  <si>
    <t>5% of base pay + no obligation to work post-graduation</t>
  </si>
  <si>
    <t>Flex time</t>
  </si>
  <si>
    <t>1 day / week</t>
  </si>
  <si>
    <t>2 days / week</t>
  </si>
  <si>
    <t>3 days / week</t>
  </si>
  <si>
    <t>4 days / week</t>
  </si>
  <si>
    <t>5 days / week</t>
  </si>
  <si>
    <t>Minimum number of points</t>
  </si>
  <si>
    <t>Maximum number of points</t>
  </si>
  <si>
    <t>Start date</t>
  </si>
  <si>
    <t>2 weeks from today</t>
  </si>
  <si>
    <t>1 month from today</t>
  </si>
  <si>
    <t>2 months from today</t>
  </si>
  <si>
    <t>3 months from today</t>
  </si>
  <si>
    <t>4 months from today</t>
  </si>
  <si>
    <t>Recruiter Total</t>
  </si>
  <si>
    <t>Candidate total</t>
  </si>
  <si>
    <t>Negotiation Pair</t>
  </si>
  <si>
    <t>JoiningCompany</t>
  </si>
  <si>
    <t>Answer</t>
  </si>
  <si>
    <t>Yes</t>
  </si>
  <si>
    <t>No</t>
  </si>
  <si>
    <t>#</t>
  </si>
  <si>
    <t>Min</t>
  </si>
  <si>
    <t>Max</t>
  </si>
  <si>
    <t>Mean</t>
  </si>
  <si>
    <t>Mode</t>
  </si>
  <si>
    <t>Standard deviation</t>
  </si>
  <si>
    <t>Median</t>
  </si>
  <si>
    <t>RecruiterRelationshipRating</t>
  </si>
  <si>
    <t>CandidateRelationshipRating</t>
  </si>
  <si>
    <t>JointValue</t>
  </si>
  <si>
    <t>Subsidy for MBA/training</t>
  </si>
  <si>
    <t>Team Size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</si>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</sst>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/>
    <xf numFmtId="0" fontId="0" fillId="0" borderId="0" xfId="0" applyFill="1" applyBorder="1" applyAlignment="1"/>
    <xf numFmtId="0" fontId="0" fillId="0" borderId="0" xfId="0" applyFill="1"/>
    <xf numFmtId="0" fontId="3" fillId="2" borderId="0" xfId="0" applyFont="1" applyFill="1"/>
    <xf numFmtId="0" fontId="3" fillId="0" borderId="0" xfId="0" applyFont="1" applyFill="1"/>
    <xf numFmtId="9" fontId="0" fillId="0" borderId="0" xfId="2" applyFont="1"/>
    <xf numFmtId="0" fontId="5" fillId="3" borderId="0" xfId="0" applyFont="1" applyFill="1"/>
    <xf numFmtId="2" fontId="0" fillId="4" borderId="0" xfId="0" applyNumberFormat="1" applyFill="1"/>
    <xf numFmtId="0" fontId="0" fillId="4" borderId="0" xfId="0" applyFill="1"/>
    <xf numFmtId="0" fontId="0" fillId="0" borderId="0" xfId="0" applyFill="1" applyAlignment="1"/>
    <xf numFmtId="10" fontId="0" fillId="0" borderId="0" xfId="2" applyNumberFormat="1" applyFont="1"/>
    <xf numFmtId="10" fontId="0" fillId="0" borderId="1" xfId="0" applyNumberFormat="1" applyBorder="1"/>
  </cellXfs>
  <cellStyles count="3">
    <cellStyle name="Normal" xfId="0" builtinId="0"/>
    <cellStyle name="Normal 2" xfId="1" xr:uid="{00000000-0005-0000-0000-00002F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 sz="1600" b="1" i="0" u="none" strike="noStrike" cap="none" normalizeH="0" baseline="0">
                <a:effectLst/>
              </a:rPr>
              <a:t>Outcomes on Points</a:t>
            </a:r>
            <a:endParaRPr lang="en-I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1.4734030994269757E-2"/>
          <c:y val="0.11286224125624554"/>
          <c:w val="0.98125782471142642"/>
          <c:h val="0.820904303450291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Exam!$K$1</c:f>
              <c:strCache>
                <c:ptCount val="1"/>
                <c:pt idx="0">
                  <c:v>Recruiter 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Exam!$K$2:$K$151</c:f>
              <c:numCache>
                <c:formatCode>General</c:formatCode>
                <c:ptCount val="150"/>
                <c:pt idx="0">
                  <c:v>0</c:v>
                </c:pt>
                <c:pt idx="1">
                  <c:v>6630</c:v>
                </c:pt>
                <c:pt idx="2">
                  <c:v>7480</c:v>
                </c:pt>
                <c:pt idx="3">
                  <c:v>5340</c:v>
                </c:pt>
                <c:pt idx="4">
                  <c:v>6620</c:v>
                </c:pt>
                <c:pt idx="5">
                  <c:v>0</c:v>
                </c:pt>
                <c:pt idx="6">
                  <c:v>0</c:v>
                </c:pt>
                <c:pt idx="7">
                  <c:v>6980</c:v>
                </c:pt>
                <c:pt idx="8">
                  <c:v>6810</c:v>
                </c:pt>
                <c:pt idx="9">
                  <c:v>0</c:v>
                </c:pt>
                <c:pt idx="10">
                  <c:v>0</c:v>
                </c:pt>
                <c:pt idx="11">
                  <c:v>7320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6810</c:v>
                </c:pt>
                <c:pt idx="18">
                  <c:v>0</c:v>
                </c:pt>
                <c:pt idx="19">
                  <c:v>0</c:v>
                </c:pt>
                <c:pt idx="20">
                  <c:v>6130</c:v>
                </c:pt>
                <c:pt idx="21">
                  <c:v>7140</c:v>
                </c:pt>
                <c:pt idx="22">
                  <c:v>6770</c:v>
                </c:pt>
                <c:pt idx="23">
                  <c:v>0</c:v>
                </c:pt>
                <c:pt idx="24">
                  <c:v>7120</c:v>
                </c:pt>
                <c:pt idx="25">
                  <c:v>6300</c:v>
                </c:pt>
                <c:pt idx="26">
                  <c:v>6980</c:v>
                </c:pt>
                <c:pt idx="27">
                  <c:v>5280</c:v>
                </c:pt>
                <c:pt idx="28">
                  <c:v>6710</c:v>
                </c:pt>
                <c:pt idx="29">
                  <c:v>0</c:v>
                </c:pt>
                <c:pt idx="30">
                  <c:v>7680</c:v>
                </c:pt>
                <c:pt idx="31">
                  <c:v>7350</c:v>
                </c:pt>
                <c:pt idx="32">
                  <c:v>5800</c:v>
                </c:pt>
                <c:pt idx="33">
                  <c:v>7700</c:v>
                </c:pt>
                <c:pt idx="34">
                  <c:v>0</c:v>
                </c:pt>
                <c:pt idx="35">
                  <c:v>6640</c:v>
                </c:pt>
                <c:pt idx="36">
                  <c:v>0</c:v>
                </c:pt>
                <c:pt idx="37">
                  <c:v>7210</c:v>
                </c:pt>
                <c:pt idx="38">
                  <c:v>7570</c:v>
                </c:pt>
                <c:pt idx="39">
                  <c:v>6980</c:v>
                </c:pt>
                <c:pt idx="40">
                  <c:v>7570</c:v>
                </c:pt>
                <c:pt idx="41">
                  <c:v>7650</c:v>
                </c:pt>
                <c:pt idx="42">
                  <c:v>7640</c:v>
                </c:pt>
                <c:pt idx="43">
                  <c:v>0</c:v>
                </c:pt>
                <c:pt idx="44">
                  <c:v>0</c:v>
                </c:pt>
                <c:pt idx="45">
                  <c:v>5900</c:v>
                </c:pt>
                <c:pt idx="46">
                  <c:v>7650</c:v>
                </c:pt>
                <c:pt idx="47">
                  <c:v>0</c:v>
                </c:pt>
                <c:pt idx="48">
                  <c:v>6880</c:v>
                </c:pt>
                <c:pt idx="49">
                  <c:v>0</c:v>
                </c:pt>
                <c:pt idx="50">
                  <c:v>0</c:v>
                </c:pt>
                <c:pt idx="51">
                  <c:v>7120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6800</c:v>
                </c:pt>
                <c:pt idx="57">
                  <c:v>0</c:v>
                </c:pt>
                <c:pt idx="58">
                  <c:v>7000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FC-4F59-A092-DD5A6FD5BD65}"/>
            </c:ext>
          </c:extLst>
        </c:ser>
        <c:ser>
          <c:idx val="1"/>
          <c:order val="1"/>
          <c:tx>
            <c:strRef>
              <c:f>Exam!$L$1</c:f>
              <c:strCache>
                <c:ptCount val="1"/>
                <c:pt idx="0">
                  <c:v>Candidate 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Exam!$L$2:$L$151</c:f>
              <c:numCache>
                <c:formatCode>General</c:formatCode>
                <c:ptCount val="150"/>
                <c:pt idx="0">
                  <c:v>0</c:v>
                </c:pt>
                <c:pt idx="1">
                  <c:v>7030</c:v>
                </c:pt>
                <c:pt idx="2">
                  <c:v>7200</c:v>
                </c:pt>
                <c:pt idx="3">
                  <c:v>8360</c:v>
                </c:pt>
                <c:pt idx="4">
                  <c:v>7880</c:v>
                </c:pt>
                <c:pt idx="5">
                  <c:v>0</c:v>
                </c:pt>
                <c:pt idx="6">
                  <c:v>0</c:v>
                </c:pt>
                <c:pt idx="7">
                  <c:v>7340</c:v>
                </c:pt>
                <c:pt idx="8">
                  <c:v>6690</c:v>
                </c:pt>
                <c:pt idx="9">
                  <c:v>0</c:v>
                </c:pt>
                <c:pt idx="10">
                  <c:v>0</c:v>
                </c:pt>
                <c:pt idx="11">
                  <c:v>7200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6690</c:v>
                </c:pt>
                <c:pt idx="18">
                  <c:v>0</c:v>
                </c:pt>
                <c:pt idx="19">
                  <c:v>0</c:v>
                </c:pt>
                <c:pt idx="20">
                  <c:v>6530</c:v>
                </c:pt>
                <c:pt idx="21">
                  <c:v>7200</c:v>
                </c:pt>
                <c:pt idx="22">
                  <c:v>7750</c:v>
                </c:pt>
                <c:pt idx="23">
                  <c:v>0</c:v>
                </c:pt>
                <c:pt idx="24">
                  <c:v>7240</c:v>
                </c:pt>
                <c:pt idx="25">
                  <c:v>7700</c:v>
                </c:pt>
                <c:pt idx="26">
                  <c:v>7700</c:v>
                </c:pt>
                <c:pt idx="27">
                  <c:v>8880</c:v>
                </c:pt>
                <c:pt idx="28">
                  <c:v>7330</c:v>
                </c:pt>
                <c:pt idx="29">
                  <c:v>0</c:v>
                </c:pt>
                <c:pt idx="30">
                  <c:v>6500</c:v>
                </c:pt>
                <c:pt idx="31">
                  <c:v>6490</c:v>
                </c:pt>
                <c:pt idx="32">
                  <c:v>8340</c:v>
                </c:pt>
                <c:pt idx="33">
                  <c:v>6980</c:v>
                </c:pt>
                <c:pt idx="34">
                  <c:v>0</c:v>
                </c:pt>
                <c:pt idx="35">
                  <c:v>7560</c:v>
                </c:pt>
                <c:pt idx="36">
                  <c:v>0</c:v>
                </c:pt>
                <c:pt idx="37">
                  <c:v>6970</c:v>
                </c:pt>
                <c:pt idx="38">
                  <c:v>6950</c:v>
                </c:pt>
                <c:pt idx="39">
                  <c:v>7700</c:v>
                </c:pt>
                <c:pt idx="40">
                  <c:v>6790</c:v>
                </c:pt>
                <c:pt idx="41">
                  <c:v>7030</c:v>
                </c:pt>
                <c:pt idx="42">
                  <c:v>6860</c:v>
                </c:pt>
                <c:pt idx="43">
                  <c:v>0</c:v>
                </c:pt>
                <c:pt idx="44">
                  <c:v>0</c:v>
                </c:pt>
                <c:pt idx="45">
                  <c:v>7960</c:v>
                </c:pt>
                <c:pt idx="46">
                  <c:v>7030</c:v>
                </c:pt>
                <c:pt idx="47">
                  <c:v>0</c:v>
                </c:pt>
                <c:pt idx="48">
                  <c:v>7300</c:v>
                </c:pt>
                <c:pt idx="49">
                  <c:v>0</c:v>
                </c:pt>
                <c:pt idx="50">
                  <c:v>0</c:v>
                </c:pt>
                <c:pt idx="51">
                  <c:v>7380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7040</c:v>
                </c:pt>
                <c:pt idx="57">
                  <c:v>0</c:v>
                </c:pt>
                <c:pt idx="58">
                  <c:v>7680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FC-4F59-A092-DD5A6FD5BD6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67"/>
        <c:overlap val="-43"/>
        <c:axId val="519428296"/>
        <c:axId val="519434528"/>
      </c:barChart>
      <c:catAx>
        <c:axId val="519428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9434528"/>
        <c:crosses val="autoZero"/>
        <c:auto val="1"/>
        <c:lblAlgn val="ctr"/>
        <c:lblOffset val="100"/>
        <c:noMultiLvlLbl val="0"/>
      </c:catAx>
      <c:valAx>
        <c:axId val="519434528"/>
        <c:scaling>
          <c:orientation val="minMax"/>
          <c:max val="1000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9428296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175841888720939"/>
          <c:y val="1.2890455074272035E-2"/>
          <c:w val="0.11632591795875197"/>
          <c:h val="9.6360417474582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IE"/>
              <a:t>Relationship Outcomes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5957864240971716E-3"/>
          <c:y val="0.11286224125624554"/>
          <c:w val="0.98980681305951668"/>
          <c:h val="0.820904303450291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Exam!$N$1</c:f>
              <c:strCache>
                <c:ptCount val="1"/>
                <c:pt idx="0">
                  <c:v>RecruiterRelationshipRating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Exam!$N$2:$N$151</c:f>
              <c:numCache>
                <c:formatCode>General</c:formatCode>
                <c:ptCount val="150"/>
                <c:pt idx="1">
                  <c:v>6</c:v>
                </c:pt>
                <c:pt idx="2">
                  <c:v>7</c:v>
                </c:pt>
                <c:pt idx="3">
                  <c:v>7</c:v>
                </c:pt>
                <c:pt idx="4">
                  <c:v>5</c:v>
                </c:pt>
                <c:pt idx="7">
                  <c:v>7</c:v>
                </c:pt>
                <c:pt idx="8">
                  <c:v>6</c:v>
                </c:pt>
                <c:pt idx="11">
                  <c:v>7</c:v>
                </c:pt>
                <c:pt idx="17">
                  <c:v>6</c:v>
                </c:pt>
                <c:pt idx="20">
                  <c:v>7</c:v>
                </c:pt>
                <c:pt idx="21">
                  <c:v>6</c:v>
                </c:pt>
                <c:pt idx="22">
                  <c:v>6</c:v>
                </c:pt>
                <c:pt idx="24">
                  <c:v>6</c:v>
                </c:pt>
                <c:pt idx="25">
                  <c:v>7</c:v>
                </c:pt>
                <c:pt idx="26">
                  <c:v>7</c:v>
                </c:pt>
                <c:pt idx="27">
                  <c:v>6</c:v>
                </c:pt>
                <c:pt idx="28">
                  <c:v>7</c:v>
                </c:pt>
                <c:pt idx="30">
                  <c:v>6</c:v>
                </c:pt>
                <c:pt idx="31">
                  <c:v>7</c:v>
                </c:pt>
                <c:pt idx="32">
                  <c:v>7</c:v>
                </c:pt>
                <c:pt idx="33">
                  <c:v>7</c:v>
                </c:pt>
                <c:pt idx="35">
                  <c:v>5</c:v>
                </c:pt>
                <c:pt idx="38">
                  <c:v>7</c:v>
                </c:pt>
                <c:pt idx="39">
                  <c:v>7</c:v>
                </c:pt>
                <c:pt idx="40">
                  <c:v>6</c:v>
                </c:pt>
                <c:pt idx="41">
                  <c:v>6</c:v>
                </c:pt>
                <c:pt idx="42">
                  <c:v>7</c:v>
                </c:pt>
                <c:pt idx="45">
                  <c:v>7</c:v>
                </c:pt>
                <c:pt idx="46">
                  <c:v>7</c:v>
                </c:pt>
                <c:pt idx="48">
                  <c:v>7</c:v>
                </c:pt>
                <c:pt idx="51">
                  <c:v>7</c:v>
                </c:pt>
                <c:pt idx="56">
                  <c:v>6</c:v>
                </c:pt>
                <c:pt idx="58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4F-443F-927A-53643AC9B451}"/>
            </c:ext>
          </c:extLst>
        </c:ser>
        <c:ser>
          <c:idx val="1"/>
          <c:order val="1"/>
          <c:tx>
            <c:strRef>
              <c:f>Exam!$O$1</c:f>
              <c:strCache>
                <c:ptCount val="1"/>
                <c:pt idx="0">
                  <c:v>CandidateRelationshipRating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Exam!$O$2:$O$151</c:f>
              <c:numCache>
                <c:formatCode>General</c:formatCode>
                <c:ptCount val="150"/>
                <c:pt idx="1">
                  <c:v>6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7">
                  <c:v>7</c:v>
                </c:pt>
                <c:pt idx="8">
                  <c:v>6</c:v>
                </c:pt>
                <c:pt idx="11">
                  <c:v>7</c:v>
                </c:pt>
                <c:pt idx="17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4">
                  <c:v>5</c:v>
                </c:pt>
                <c:pt idx="25">
                  <c:v>7</c:v>
                </c:pt>
                <c:pt idx="26">
                  <c:v>7</c:v>
                </c:pt>
                <c:pt idx="27">
                  <c:v>7</c:v>
                </c:pt>
                <c:pt idx="28">
                  <c:v>7</c:v>
                </c:pt>
                <c:pt idx="30">
                  <c:v>6</c:v>
                </c:pt>
                <c:pt idx="31">
                  <c:v>5</c:v>
                </c:pt>
                <c:pt idx="32">
                  <c:v>7</c:v>
                </c:pt>
                <c:pt idx="33">
                  <c:v>7</c:v>
                </c:pt>
                <c:pt idx="35">
                  <c:v>7</c:v>
                </c:pt>
                <c:pt idx="38">
                  <c:v>7</c:v>
                </c:pt>
                <c:pt idx="39">
                  <c:v>7</c:v>
                </c:pt>
                <c:pt idx="40">
                  <c:v>6</c:v>
                </c:pt>
                <c:pt idx="41">
                  <c:v>6</c:v>
                </c:pt>
                <c:pt idx="42">
                  <c:v>7</c:v>
                </c:pt>
                <c:pt idx="45">
                  <c:v>7</c:v>
                </c:pt>
                <c:pt idx="46">
                  <c:v>7</c:v>
                </c:pt>
                <c:pt idx="48">
                  <c:v>7</c:v>
                </c:pt>
                <c:pt idx="51">
                  <c:v>7</c:v>
                </c:pt>
                <c:pt idx="56">
                  <c:v>6</c:v>
                </c:pt>
                <c:pt idx="58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4F-443F-927A-53643AC9B45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67"/>
        <c:overlap val="-43"/>
        <c:axId val="519428296"/>
        <c:axId val="519434528"/>
      </c:barChart>
      <c:catAx>
        <c:axId val="519428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9434528"/>
        <c:crosses val="autoZero"/>
        <c:auto val="1"/>
        <c:lblAlgn val="ctr"/>
        <c:lblOffset val="100"/>
        <c:noMultiLvlLbl val="0"/>
      </c:catAx>
      <c:valAx>
        <c:axId val="519434528"/>
        <c:scaling>
          <c:orientation val="minMax"/>
          <c:max val="8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9428296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573349123786391"/>
          <c:y val="4.325144581766696E-3"/>
          <c:w val="0.12156814335259601"/>
          <c:h val="9.6360417474582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E"/>
              <a:t>Joint</a:t>
            </a:r>
            <a:r>
              <a:rPr lang="en-IE" baseline="0"/>
              <a:t> Value Created</a:t>
            </a:r>
            <a:endParaRPr lang="en-I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Exam!$M$2:$M$151</c:f>
              <c:numCache>
                <c:formatCode>General</c:formatCode>
                <c:ptCount val="150"/>
                <c:pt idx="0">
                  <c:v>0</c:v>
                </c:pt>
                <c:pt idx="1">
                  <c:v>13660</c:v>
                </c:pt>
                <c:pt idx="2">
                  <c:v>14680</c:v>
                </c:pt>
                <c:pt idx="3">
                  <c:v>13700</c:v>
                </c:pt>
                <c:pt idx="4">
                  <c:v>14500</c:v>
                </c:pt>
                <c:pt idx="5">
                  <c:v>0</c:v>
                </c:pt>
                <c:pt idx="6">
                  <c:v>0</c:v>
                </c:pt>
                <c:pt idx="7">
                  <c:v>14320</c:v>
                </c:pt>
                <c:pt idx="8">
                  <c:v>13500</c:v>
                </c:pt>
                <c:pt idx="9">
                  <c:v>0</c:v>
                </c:pt>
                <c:pt idx="10">
                  <c:v>0</c:v>
                </c:pt>
                <c:pt idx="11">
                  <c:v>14520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13500</c:v>
                </c:pt>
                <c:pt idx="18">
                  <c:v>0</c:v>
                </c:pt>
                <c:pt idx="19">
                  <c:v>0</c:v>
                </c:pt>
                <c:pt idx="20">
                  <c:v>12660</c:v>
                </c:pt>
                <c:pt idx="21">
                  <c:v>14340</c:v>
                </c:pt>
                <c:pt idx="22">
                  <c:v>14520</c:v>
                </c:pt>
                <c:pt idx="23">
                  <c:v>0</c:v>
                </c:pt>
                <c:pt idx="24">
                  <c:v>14360</c:v>
                </c:pt>
                <c:pt idx="25">
                  <c:v>14000</c:v>
                </c:pt>
                <c:pt idx="26">
                  <c:v>14680</c:v>
                </c:pt>
                <c:pt idx="27">
                  <c:v>14160</c:v>
                </c:pt>
                <c:pt idx="28">
                  <c:v>14040</c:v>
                </c:pt>
                <c:pt idx="29">
                  <c:v>0</c:v>
                </c:pt>
                <c:pt idx="30">
                  <c:v>14180</c:v>
                </c:pt>
                <c:pt idx="31">
                  <c:v>13840</c:v>
                </c:pt>
                <c:pt idx="32">
                  <c:v>14140</c:v>
                </c:pt>
                <c:pt idx="33">
                  <c:v>14680</c:v>
                </c:pt>
                <c:pt idx="34">
                  <c:v>0</c:v>
                </c:pt>
                <c:pt idx="35">
                  <c:v>14200</c:v>
                </c:pt>
                <c:pt idx="36">
                  <c:v>0</c:v>
                </c:pt>
                <c:pt idx="37">
                  <c:v>14180</c:v>
                </c:pt>
                <c:pt idx="38">
                  <c:v>14520</c:v>
                </c:pt>
                <c:pt idx="39">
                  <c:v>14680</c:v>
                </c:pt>
                <c:pt idx="40">
                  <c:v>14360</c:v>
                </c:pt>
                <c:pt idx="41">
                  <c:v>14680</c:v>
                </c:pt>
                <c:pt idx="42">
                  <c:v>14500</c:v>
                </c:pt>
                <c:pt idx="43">
                  <c:v>0</c:v>
                </c:pt>
                <c:pt idx="44">
                  <c:v>0</c:v>
                </c:pt>
                <c:pt idx="45">
                  <c:v>13860</c:v>
                </c:pt>
                <c:pt idx="46">
                  <c:v>14680</c:v>
                </c:pt>
                <c:pt idx="47">
                  <c:v>0</c:v>
                </c:pt>
                <c:pt idx="48">
                  <c:v>14180</c:v>
                </c:pt>
                <c:pt idx="49">
                  <c:v>0</c:v>
                </c:pt>
                <c:pt idx="50">
                  <c:v>0</c:v>
                </c:pt>
                <c:pt idx="51">
                  <c:v>14500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13840</c:v>
                </c:pt>
                <c:pt idx="57">
                  <c:v>0</c:v>
                </c:pt>
                <c:pt idx="58">
                  <c:v>14680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1E-4172-898F-034DFB492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7620648"/>
        <c:axId val="477627536"/>
      </c:barChart>
      <c:catAx>
        <c:axId val="477620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7627536"/>
        <c:crosses val="autoZero"/>
        <c:auto val="1"/>
        <c:lblAlgn val="ctr"/>
        <c:lblOffset val="100"/>
        <c:noMultiLvlLbl val="0"/>
      </c:catAx>
      <c:valAx>
        <c:axId val="477627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7620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28574</xdr:colOff>
      <xdr:row>1</xdr:row>
      <xdr:rowOff>114300</xdr:rowOff>
    </xdr:from>
    <xdr:to>
      <xdr:col>63</xdr:col>
      <xdr:colOff>66675</xdr:colOff>
      <xdr:row>24</xdr:row>
      <xdr:rowOff>180975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5005F8F-A829-4E2E-B92D-73DC60F663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19050</xdr:colOff>
      <xdr:row>26</xdr:row>
      <xdr:rowOff>38100</xdr:rowOff>
    </xdr:from>
    <xdr:to>
      <xdr:col>63</xdr:col>
      <xdr:colOff>57151</xdr:colOff>
      <xdr:row>49</xdr:row>
      <xdr:rowOff>104775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F6ECFC1-B3FF-4CA3-8806-3375982997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28575</xdr:colOff>
      <xdr:row>50</xdr:row>
      <xdr:rowOff>190499</xdr:rowOff>
    </xdr:from>
    <xdr:to>
      <xdr:col>63</xdr:col>
      <xdr:colOff>57150</xdr:colOff>
      <xdr:row>70</xdr:row>
      <xdr:rowOff>47624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DBEB44E-EC69-4D36-B6EF-3EE00B663A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419100</xdr:colOff>
      <xdr:row>1</xdr:row>
      <xdr:rowOff>28575</xdr:rowOff>
    </xdr:from>
    <xdr:to>
      <xdr:col>13</xdr:col>
      <xdr:colOff>390525</xdr:colOff>
      <xdr:row>31</xdr:row>
      <xdr:rowOff>47625</xdr:rowOff>
    </xdr:to>
    <xdr:pic>
      <xdr:nvPicPr>
        <xdr:cNvPr id="2" name="image02.png">
          <a:extLst>
            <a:ext uri="{FF2B5EF4-FFF2-40B4-BE49-F238E27FC236}">
              <a16:creationId xmlns:a16="http://schemas.microsoft.com/office/drawing/2014/main" id="{D8866847-5274-4E7E-8606-5E020EECECE1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553325" y="219075"/>
          <a:ext cx="4848225" cy="5734050"/>
        </a:xfrm>
        <a:prstGeom prst="rect">
          <a:avLst/>
        </a:prstGeom>
        <a:ln/>
      </xdr:spPr>
    </xdr:pic>
    <xdr:clientData/>
  </xdr:twoCellAnchor>
  <xdr:twoCellAnchor editAs="oneCell">
    <xdr:from>
      <xdr:col>13</xdr:col>
      <xdr:colOff>514350</xdr:colOff>
      <xdr:row>1</xdr:row>
      <xdr:rowOff>38100</xdr:rowOff>
    </xdr:from>
    <xdr:to>
      <xdr:col>21</xdr:col>
      <xdr:colOff>600075</xdr:colOff>
      <xdr:row>31</xdr:row>
      <xdr:rowOff>57150</xdr:rowOff>
    </xdr:to>
    <xdr:pic>
      <xdr:nvPicPr>
        <xdr:cNvPr id="3" name="image03.png">
          <a:extLst>
            <a:ext uri="{FF2B5EF4-FFF2-40B4-BE49-F238E27FC236}">
              <a16:creationId xmlns:a16="http://schemas.microsoft.com/office/drawing/2014/main" id="{F2B95461-6FB6-49A9-B374-033B45775E51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2601575" y="228600"/>
          <a:ext cx="4962525" cy="573405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42731-BAE5-45C9-96F0-615E8C7AC867}">
  <dimension ref="A1:V151"/>
  <sheetViews>
    <sheetView tabSelected="1" topLeftCell="O1" zoomScale="110" zoomScaleNormal="110" workbookViewId="0">
      <pane ySplit="1" topLeftCell="A59" activePane="bottomLeft" state="frozen"/>
      <selection pane="bottomLeft" activeCell="V82" sqref="V82"/>
    </sheetView>
  </sheetViews>
  <sheetFormatPr defaultRowHeight="15" x14ac:dyDescent="0.25"/>
  <cols>
    <col min="1" max="1" width="20.42578125" customWidth="1"/>
    <col min="2" max="2" width="20.140625" customWidth="1"/>
    <col min="3" max="3" width="25.85546875" customWidth="1"/>
    <col min="4" max="4" width="14.7109375" customWidth="1"/>
    <col min="5" max="5" width="25.140625" bestFit="1" customWidth="1"/>
    <col min="6" max="6" width="27.140625" bestFit="1" customWidth="1"/>
    <col min="7" max="7" width="26.140625" bestFit="1" customWidth="1"/>
    <col min="8" max="8" width="19.5703125" bestFit="1" customWidth="1"/>
    <col min="9" max="9" width="31.5703125" customWidth="1"/>
    <col min="10" max="10" width="16.140625" customWidth="1"/>
    <col min="11" max="11" width="19.5703125" customWidth="1"/>
    <col min="12" max="12" width="20.140625" customWidth="1"/>
    <col min="13" max="13" width="17" customWidth="1"/>
    <col min="14" max="14" width="33.85546875" customWidth="1"/>
    <col min="15" max="15" width="35.7109375" customWidth="1"/>
    <col min="16" max="16" width="12.28515625" style="3" customWidth="1"/>
    <col min="17" max="17" width="28.5703125" bestFit="1" customWidth="1"/>
    <col min="18" max="18" width="41.28515625" bestFit="1" customWidth="1"/>
    <col min="19" max="19" width="18.28515625" customWidth="1"/>
    <col min="20" max="20" width="15.42578125" customWidth="1"/>
    <col min="21" max="21" width="34.42578125" customWidth="1"/>
    <col min="22" max="22" width="34" customWidth="1"/>
  </cols>
  <sheetData>
    <row r="1" spans="1:15" s="5" customFormat="1" x14ac:dyDescent="0.25">
      <c r="A1" s="4" t="s">
        <v>47</v>
      </c>
      <c r="B1" s="4" t="s">
        <v>48</v>
      </c>
      <c r="C1" s="4" t="s">
        <v>4</v>
      </c>
      <c r="D1" s="4" t="s">
        <v>5</v>
      </c>
      <c r="E1" s="4" t="s">
        <v>11</v>
      </c>
      <c r="F1" s="4" t="s">
        <v>14</v>
      </c>
      <c r="G1" s="4" t="s">
        <v>20</v>
      </c>
      <c r="H1" s="4" t="s">
        <v>39</v>
      </c>
      <c r="I1" s="4" t="s">
        <v>62</v>
      </c>
      <c r="J1" s="4" t="s">
        <v>31</v>
      </c>
      <c r="K1" s="4" t="s">
        <v>45</v>
      </c>
      <c r="L1" s="4" t="s">
        <v>46</v>
      </c>
      <c r="M1" s="4" t="s">
        <v>61</v>
      </c>
      <c r="N1" s="4" t="s">
        <v>59</v>
      </c>
      <c r="O1" s="4" t="s">
        <v>60</v>
      </c>
    </row>
    <row r="2" spans="1:15" x14ac:dyDescent="0.25">
      <c r="A2">
        <v>1</v>
      </c>
      <c r="F2" s="1"/>
      <c r="G2" s="2"/>
      <c r="H2" s="2"/>
      <c r="I2" s="2"/>
      <c r="J2" s="2"/>
      <c r="K2" t="str">
        <f>IF(COUNTBLANK(C2:J2)=8,"",
SUMIFS(Payoff!$C:$C,Payoff!$A:$A,Exam!$C$1,Payoff!$B:$B,$C2)+
SUMIFS(Payoff!$C:$C,Payoff!$A:$A,Exam!$D$1,Payoff!$B:$B,$D2)+
SUMIFS(Payoff!$C:$C,Payoff!$A:$A,Exam!$E$1,Payoff!$B:$B,$E2)+
SUMIFS(Payoff!$C:$C,Payoff!$A:$A,Exam!$F$1,Payoff!$B:$B,$F2)+
SUMIFS(Payoff!$C:$C,Payoff!$A:$A,Exam!$G$1,Payoff!$B:$B,$G2)+
SUMIFS(Payoff!$C:$C,Payoff!$A:$A,Exam!$H$1,Payoff!$B:$B,$H2)+
SUMIFS(Payoff!$C:$C,Payoff!$A:$A,Exam!$I$1,Payoff!$B:$B,$I2)+
SUMIFS(Payoff!$C:$C,Payoff!$A:$A,Exam!$J$1,Payoff!$B:$B,$J2))</f>
        <v/>
      </c>
      <c r="L2" t="str">
        <f>IF(COUNTBLANK(C2:J2)=8,"",
SUMIFS(Payoff!$D:$D,Payoff!$A:$A,Exam!$C$1,Payoff!$B:$B,$C2)+
SUMIFS(Payoff!$D:$D,Payoff!$A:$A,Exam!$D$1,Payoff!$B:$B,$D2)+
SUMIFS(Payoff!$D:$D,Payoff!$A:$A,Exam!$E$1,Payoff!$B:$B,$E2)+
SUMIFS(Payoff!$D:$D,Payoff!$A:$A,Exam!$F$1,Payoff!$B:$B,$F2)+
SUMIFS(Payoff!$D:$D,Payoff!$A:$A,Exam!$G$1,Payoff!$B:$B,$G2)+
SUMIFS(Payoff!$D:$D,Payoff!$A:$A,Exam!$H$1,Payoff!$B:$B,$H2)+
SUMIFS(Payoff!$D:$D,Payoff!$A:$A,Exam!$I$1,Payoff!$B:$B,$I2)+
SUMIFS(Payoff!$D:$D,Payoff!$A:$A,Exam!$J$1,Payoff!$B:$B,$J2))</f>
        <v/>
      </c>
      <c r="M2" t="str">
        <f>IF(SUM(K2:L2)&lt;&gt;0,SUM(K2:L2),"")</f>
        <v/>
      </c>
    </row>
    <row r="3" spans="1:15" x14ac:dyDescent="0.25">
      <c r="A3">
        <v>2</v>
      </c>
      <c r="B3" t="s">
        <v>50</v>
      </c>
      <c r="C3">
        <v>36000</v>
      </c>
      <c r="D3" t="s">
        <v>8</v>
      </c>
      <c r="E3" t="s">
        <v>12</v>
      </c>
      <c r="F3" s="1" t="s">
        <v>17</v>
      </c>
      <c r="G3" s="2" t="s">
        <v>25</v>
      </c>
      <c r="H3" s="2" t="s">
        <v>43</v>
      </c>
      <c r="I3" s="2" t="s">
        <v>29</v>
      </c>
      <c r="J3" s="2" t="s">
        <v>33</v>
      </c>
      <c r="K3">
        <f>IF(COUNTBLANK(C3:J3)=8,"",
SUMIFS(Payoff!$C:$C,Payoff!$A:$A,Exam!$C$1,Payoff!$B:$B,$C3)+
SUMIFS(Payoff!$C:$C,Payoff!$A:$A,Exam!$D$1,Payoff!$B:$B,$D3)+
SUMIFS(Payoff!$C:$C,Payoff!$A:$A,Exam!$E$1,Payoff!$B:$B,$E3)+
SUMIFS(Payoff!$C:$C,Payoff!$A:$A,Exam!$F$1,Payoff!$B:$B,$F3)+
SUMIFS(Payoff!$C:$C,Payoff!$A:$A,Exam!$G$1,Payoff!$B:$B,$G3)+
SUMIFS(Payoff!$C:$C,Payoff!$A:$A,Exam!$H$1,Payoff!$B:$B,$H3)+
SUMIFS(Payoff!$C:$C,Payoff!$A:$A,Exam!$I$1,Payoff!$B:$B,$I3)+
SUMIFS(Payoff!$C:$C,Payoff!$A:$A,Exam!$J$1,Payoff!$B:$B,$J3))</f>
        <v>6630</v>
      </c>
      <c r="L3">
        <f>IF(COUNTBLANK(C3:J3)=8,"",
SUMIFS(Payoff!$D:$D,Payoff!$A:$A,Exam!$C$1,Payoff!$B:$B,$C3)+
SUMIFS(Payoff!$D:$D,Payoff!$A:$A,Exam!$D$1,Payoff!$B:$B,$D3)+
SUMIFS(Payoff!$D:$D,Payoff!$A:$A,Exam!$E$1,Payoff!$B:$B,$E3)+
SUMIFS(Payoff!$D:$D,Payoff!$A:$A,Exam!$F$1,Payoff!$B:$B,$F3)+
SUMIFS(Payoff!$D:$D,Payoff!$A:$A,Exam!$G$1,Payoff!$B:$B,$G3)+
SUMIFS(Payoff!$D:$D,Payoff!$A:$A,Exam!$H$1,Payoff!$B:$B,$H3)+
SUMIFS(Payoff!$D:$D,Payoff!$A:$A,Exam!$I$1,Payoff!$B:$B,$I3)+
SUMIFS(Payoff!$D:$D,Payoff!$A:$A,Exam!$J$1,Payoff!$B:$B,$J3))</f>
        <v>7030</v>
      </c>
      <c r="M3">
        <f t="shared" ref="M3:M66" si="0">IF(SUM(K3:L3)&lt;&gt;0,SUM(K3:L3),"")</f>
        <v>13660</v>
      </c>
      <c r="N3">
        <v>6</v>
      </c>
      <c r="O3">
        <v>6</v>
      </c>
    </row>
    <row r="4" spans="1:15" x14ac:dyDescent="0.25">
      <c r="A4">
        <v>3</v>
      </c>
      <c r="B4" t="s">
        <v>50</v>
      </c>
      <c r="C4">
        <v>30000</v>
      </c>
      <c r="D4" t="s">
        <v>10</v>
      </c>
      <c r="E4" t="s">
        <v>13</v>
      </c>
      <c r="F4" s="1" t="s">
        <v>17</v>
      </c>
      <c r="G4" s="2" t="s">
        <v>25</v>
      </c>
      <c r="H4" s="2" t="s">
        <v>44</v>
      </c>
      <c r="I4" s="2" t="s">
        <v>26</v>
      </c>
      <c r="J4" s="2" t="s">
        <v>32</v>
      </c>
      <c r="K4">
        <f>IF(COUNTBLANK(C4:J4)=8,"",
SUMIFS(Payoff!$C:$C,Payoff!$A:$A,Exam!$C$1,Payoff!$B:$B,$C4)+
SUMIFS(Payoff!$C:$C,Payoff!$A:$A,Exam!$D$1,Payoff!$B:$B,$D4)+
SUMIFS(Payoff!$C:$C,Payoff!$A:$A,Exam!$E$1,Payoff!$B:$B,$E4)+
SUMIFS(Payoff!$C:$C,Payoff!$A:$A,Exam!$F$1,Payoff!$B:$B,$F4)+
SUMIFS(Payoff!$C:$C,Payoff!$A:$A,Exam!$G$1,Payoff!$B:$B,$G4)+
SUMIFS(Payoff!$C:$C,Payoff!$A:$A,Exam!$H$1,Payoff!$B:$B,$H4)+
SUMIFS(Payoff!$C:$C,Payoff!$A:$A,Exam!$I$1,Payoff!$B:$B,$I4)+
SUMIFS(Payoff!$C:$C,Payoff!$A:$A,Exam!$J$1,Payoff!$B:$B,$J4))</f>
        <v>7480</v>
      </c>
      <c r="L4">
        <f>IF(COUNTBLANK(C4:J4)=8,"",
SUMIFS(Payoff!$D:$D,Payoff!$A:$A,Exam!$C$1,Payoff!$B:$B,$C4)+
SUMIFS(Payoff!$D:$D,Payoff!$A:$A,Exam!$D$1,Payoff!$B:$B,$D4)+
SUMIFS(Payoff!$D:$D,Payoff!$A:$A,Exam!$E$1,Payoff!$B:$B,$E4)+
SUMIFS(Payoff!$D:$D,Payoff!$A:$A,Exam!$F$1,Payoff!$B:$B,$F4)+
SUMIFS(Payoff!$D:$D,Payoff!$A:$A,Exam!$G$1,Payoff!$B:$B,$G4)+
SUMIFS(Payoff!$D:$D,Payoff!$A:$A,Exam!$H$1,Payoff!$B:$B,$H4)+
SUMIFS(Payoff!$D:$D,Payoff!$A:$A,Exam!$I$1,Payoff!$B:$B,$I4)+
SUMIFS(Payoff!$D:$D,Payoff!$A:$A,Exam!$J$1,Payoff!$B:$B,$J4))</f>
        <v>7200</v>
      </c>
      <c r="M4">
        <f t="shared" si="0"/>
        <v>14680</v>
      </c>
      <c r="N4">
        <v>7</v>
      </c>
      <c r="O4">
        <v>7</v>
      </c>
    </row>
    <row r="5" spans="1:15" s="3" customFormat="1" x14ac:dyDescent="0.25">
      <c r="A5" s="3">
        <v>4</v>
      </c>
      <c r="B5" s="3" t="s">
        <v>50</v>
      </c>
      <c r="C5" s="3">
        <v>39000</v>
      </c>
      <c r="D5" s="3" t="s">
        <v>10</v>
      </c>
      <c r="E5" s="3" t="s">
        <v>13</v>
      </c>
      <c r="F5" s="10" t="s">
        <v>17</v>
      </c>
      <c r="G5" s="2" t="s">
        <v>24</v>
      </c>
      <c r="H5" s="2" t="s">
        <v>44</v>
      </c>
      <c r="I5" s="2" t="s">
        <v>26</v>
      </c>
      <c r="J5" s="2" t="s">
        <v>34</v>
      </c>
      <c r="K5" s="3">
        <f>IF(COUNTBLANK(C5:J5)=8,"",
SUMIFS(Payoff!$C:$C,Payoff!$A:$A,Exam!$C$1,Payoff!$B:$B,$C5)+
SUMIFS(Payoff!$C:$C,Payoff!$A:$A,Exam!$D$1,Payoff!$B:$B,$D5)+
SUMIFS(Payoff!$C:$C,Payoff!$A:$A,Exam!$E$1,Payoff!$B:$B,$E5)+
SUMIFS(Payoff!$C:$C,Payoff!$A:$A,Exam!$F$1,Payoff!$B:$B,$F5)+
SUMIFS(Payoff!$C:$C,Payoff!$A:$A,Exam!$G$1,Payoff!$B:$B,$G5)+
SUMIFS(Payoff!$C:$C,Payoff!$A:$A,Exam!$H$1,Payoff!$B:$B,$H5)+
SUMIFS(Payoff!$C:$C,Payoff!$A:$A,Exam!$I$1,Payoff!$B:$B,$I5)+
SUMIFS(Payoff!$C:$C,Payoff!$A:$A,Exam!$J$1,Payoff!$B:$B,$J5))</f>
        <v>5340</v>
      </c>
      <c r="L5" s="3">
        <f>IF(COUNTBLANK(C5:J5)=8,"",
SUMIFS(Payoff!$D:$D,Payoff!$A:$A,Exam!$C$1,Payoff!$B:$B,$C5)+
SUMIFS(Payoff!$D:$D,Payoff!$A:$A,Exam!$D$1,Payoff!$B:$B,$D5)+
SUMIFS(Payoff!$D:$D,Payoff!$A:$A,Exam!$E$1,Payoff!$B:$B,$E5)+
SUMIFS(Payoff!$D:$D,Payoff!$A:$A,Exam!$F$1,Payoff!$B:$B,$F5)+
SUMIFS(Payoff!$D:$D,Payoff!$A:$A,Exam!$G$1,Payoff!$B:$B,$G5)+
SUMIFS(Payoff!$D:$D,Payoff!$A:$A,Exam!$H$1,Payoff!$B:$B,$H5)+
SUMIFS(Payoff!$D:$D,Payoff!$A:$A,Exam!$I$1,Payoff!$B:$B,$I5)+
SUMIFS(Payoff!$D:$D,Payoff!$A:$A,Exam!$J$1,Payoff!$B:$B,$J5))</f>
        <v>8360</v>
      </c>
      <c r="M5" s="3">
        <f t="shared" si="0"/>
        <v>13700</v>
      </c>
      <c r="N5" s="3">
        <v>7</v>
      </c>
      <c r="O5" s="3">
        <v>7</v>
      </c>
    </row>
    <row r="6" spans="1:15" x14ac:dyDescent="0.25">
      <c r="A6">
        <v>5</v>
      </c>
      <c r="B6" t="s">
        <v>50</v>
      </c>
      <c r="C6">
        <v>36000</v>
      </c>
      <c r="D6" t="s">
        <v>10</v>
      </c>
      <c r="E6" t="s">
        <v>13</v>
      </c>
      <c r="F6" s="1" t="s">
        <v>17</v>
      </c>
      <c r="G6" s="2" t="s">
        <v>25</v>
      </c>
      <c r="H6" s="2" t="s">
        <v>40</v>
      </c>
      <c r="I6" s="2" t="s">
        <v>27</v>
      </c>
      <c r="J6" s="2" t="s">
        <v>32</v>
      </c>
      <c r="K6">
        <f>IF(COUNTBLANK(C6:J6)=8,"",
SUMIFS(Payoff!$C:$C,Payoff!$A:$A,Exam!$C$1,Payoff!$B:$B,$C6)+
SUMIFS(Payoff!$C:$C,Payoff!$A:$A,Exam!$D$1,Payoff!$B:$B,$D6)+
SUMIFS(Payoff!$C:$C,Payoff!$A:$A,Exam!$E$1,Payoff!$B:$B,$E6)+
SUMIFS(Payoff!$C:$C,Payoff!$A:$A,Exam!$F$1,Payoff!$B:$B,$F6)+
SUMIFS(Payoff!$C:$C,Payoff!$A:$A,Exam!$G$1,Payoff!$B:$B,$G6)+
SUMIFS(Payoff!$C:$C,Payoff!$A:$A,Exam!$H$1,Payoff!$B:$B,$H6)+
SUMIFS(Payoff!$C:$C,Payoff!$A:$A,Exam!$I$1,Payoff!$B:$B,$I6)+
SUMIFS(Payoff!$C:$C,Payoff!$A:$A,Exam!$J$1,Payoff!$B:$B,$J6))</f>
        <v>6620</v>
      </c>
      <c r="L6">
        <f>IF(COUNTBLANK(C6:J6)=8,"",
SUMIFS(Payoff!$D:$D,Payoff!$A:$A,Exam!$C$1,Payoff!$B:$B,$C6)+
SUMIFS(Payoff!$D:$D,Payoff!$A:$A,Exam!$D$1,Payoff!$B:$B,$D6)+
SUMIFS(Payoff!$D:$D,Payoff!$A:$A,Exam!$E$1,Payoff!$B:$B,$E6)+
SUMIFS(Payoff!$D:$D,Payoff!$A:$A,Exam!$F$1,Payoff!$B:$B,$F6)+
SUMIFS(Payoff!$D:$D,Payoff!$A:$A,Exam!$G$1,Payoff!$B:$B,$G6)+
SUMIFS(Payoff!$D:$D,Payoff!$A:$A,Exam!$H$1,Payoff!$B:$B,$H6)+
SUMIFS(Payoff!$D:$D,Payoff!$A:$A,Exam!$I$1,Payoff!$B:$B,$I6)+
SUMIFS(Payoff!$D:$D,Payoff!$A:$A,Exam!$J$1,Payoff!$B:$B,$J6))</f>
        <v>7880</v>
      </c>
      <c r="M6">
        <f t="shared" si="0"/>
        <v>14500</v>
      </c>
      <c r="N6">
        <v>5</v>
      </c>
      <c r="O6">
        <v>7</v>
      </c>
    </row>
    <row r="7" spans="1:15" x14ac:dyDescent="0.25">
      <c r="A7">
        <v>6</v>
      </c>
      <c r="F7" s="1"/>
      <c r="G7" s="2"/>
      <c r="H7" s="2"/>
      <c r="I7" s="2"/>
      <c r="J7" s="2"/>
      <c r="K7" t="str">
        <f>IF(COUNTBLANK(C7:J7)=8,"",
SUMIFS(Payoff!$C:$C,Payoff!$A:$A,Exam!$C$1,Payoff!$B:$B,$C7)+
SUMIFS(Payoff!$C:$C,Payoff!$A:$A,Exam!$D$1,Payoff!$B:$B,$D7)+
SUMIFS(Payoff!$C:$C,Payoff!$A:$A,Exam!$E$1,Payoff!$B:$B,$E7)+
SUMIFS(Payoff!$C:$C,Payoff!$A:$A,Exam!$F$1,Payoff!$B:$B,$F7)+
SUMIFS(Payoff!$C:$C,Payoff!$A:$A,Exam!$G$1,Payoff!$B:$B,$G7)+
SUMIFS(Payoff!$C:$C,Payoff!$A:$A,Exam!$H$1,Payoff!$B:$B,$H7)+
SUMIFS(Payoff!$C:$C,Payoff!$A:$A,Exam!$I$1,Payoff!$B:$B,$I7)+
SUMIFS(Payoff!$C:$C,Payoff!$A:$A,Exam!$J$1,Payoff!$B:$B,$J7))</f>
        <v/>
      </c>
      <c r="L7" t="str">
        <f>IF(COUNTBLANK(C7:J7)=8,"",
SUMIFS(Payoff!$D:$D,Payoff!$A:$A,Exam!$C$1,Payoff!$B:$B,$C7)+
SUMIFS(Payoff!$D:$D,Payoff!$A:$A,Exam!$D$1,Payoff!$B:$B,$D7)+
SUMIFS(Payoff!$D:$D,Payoff!$A:$A,Exam!$E$1,Payoff!$B:$B,$E7)+
SUMIFS(Payoff!$D:$D,Payoff!$A:$A,Exam!$F$1,Payoff!$B:$B,$F7)+
SUMIFS(Payoff!$D:$D,Payoff!$A:$A,Exam!$G$1,Payoff!$B:$B,$G7)+
SUMIFS(Payoff!$D:$D,Payoff!$A:$A,Exam!$H$1,Payoff!$B:$B,$H7)+
SUMIFS(Payoff!$D:$D,Payoff!$A:$A,Exam!$I$1,Payoff!$B:$B,$I7)+
SUMIFS(Payoff!$D:$D,Payoff!$A:$A,Exam!$J$1,Payoff!$B:$B,$J7))</f>
        <v/>
      </c>
      <c r="M7" t="str">
        <f t="shared" si="0"/>
        <v/>
      </c>
    </row>
    <row r="8" spans="1:15" s="3" customFormat="1" x14ac:dyDescent="0.25">
      <c r="A8">
        <v>7</v>
      </c>
      <c r="B8"/>
      <c r="C8"/>
      <c r="D8"/>
      <c r="E8"/>
      <c r="F8" s="1"/>
      <c r="G8" s="2"/>
      <c r="H8" s="2"/>
      <c r="I8" s="2"/>
      <c r="J8" s="2"/>
      <c r="K8" t="str">
        <f>IF(COUNTBLANK(C8:J8)=8,"",
SUMIFS(Payoff!$C:$C,Payoff!$A:$A,Exam!$C$1,Payoff!$B:$B,$C8)+
SUMIFS(Payoff!$C:$C,Payoff!$A:$A,Exam!$D$1,Payoff!$B:$B,$D8)+
SUMIFS(Payoff!$C:$C,Payoff!$A:$A,Exam!$E$1,Payoff!$B:$B,$E8)+
SUMIFS(Payoff!$C:$C,Payoff!$A:$A,Exam!$F$1,Payoff!$B:$B,$F8)+
SUMIFS(Payoff!$C:$C,Payoff!$A:$A,Exam!$G$1,Payoff!$B:$B,$G8)+
SUMIFS(Payoff!$C:$C,Payoff!$A:$A,Exam!$H$1,Payoff!$B:$B,$H8)+
SUMIFS(Payoff!$C:$C,Payoff!$A:$A,Exam!$I$1,Payoff!$B:$B,$I8)+
SUMIFS(Payoff!$C:$C,Payoff!$A:$A,Exam!$J$1,Payoff!$B:$B,$J8))</f>
        <v/>
      </c>
      <c r="L8" t="str">
        <f>IF(COUNTBLANK(C8:J8)=8,"",
SUMIFS(Payoff!$D:$D,Payoff!$A:$A,Exam!$C$1,Payoff!$B:$B,$C8)+
SUMIFS(Payoff!$D:$D,Payoff!$A:$A,Exam!$D$1,Payoff!$B:$B,$D8)+
SUMIFS(Payoff!$D:$D,Payoff!$A:$A,Exam!$E$1,Payoff!$B:$B,$E8)+
SUMIFS(Payoff!$D:$D,Payoff!$A:$A,Exam!$F$1,Payoff!$B:$B,$F8)+
SUMIFS(Payoff!$D:$D,Payoff!$A:$A,Exam!$G$1,Payoff!$B:$B,$G8)+
SUMIFS(Payoff!$D:$D,Payoff!$A:$A,Exam!$H$1,Payoff!$B:$B,$H8)+
SUMIFS(Payoff!$D:$D,Payoff!$A:$A,Exam!$I$1,Payoff!$B:$B,$I8)+
SUMIFS(Payoff!$D:$D,Payoff!$A:$A,Exam!$J$1,Payoff!$B:$B,$J8))</f>
        <v/>
      </c>
      <c r="M8" t="str">
        <f t="shared" si="0"/>
        <v/>
      </c>
      <c r="N8"/>
      <c r="O8"/>
    </row>
    <row r="9" spans="1:15" s="3" customFormat="1" x14ac:dyDescent="0.25">
      <c r="A9">
        <v>8</v>
      </c>
      <c r="B9" t="s">
        <v>50</v>
      </c>
      <c r="C9">
        <v>36000</v>
      </c>
      <c r="D9" t="s">
        <v>10</v>
      </c>
      <c r="E9" t="s">
        <v>12</v>
      </c>
      <c r="F9" s="1" t="s">
        <v>17</v>
      </c>
      <c r="G9" s="2" t="s">
        <v>25</v>
      </c>
      <c r="H9" s="2" t="s">
        <v>44</v>
      </c>
      <c r="I9" s="2" t="s">
        <v>28</v>
      </c>
      <c r="J9" s="2" t="s">
        <v>32</v>
      </c>
      <c r="K9">
        <f>IF(COUNTBLANK(C9:J9)=8,"",
SUMIFS(Payoff!$C:$C,Payoff!$A:$A,Exam!$C$1,Payoff!$B:$B,$C9)+
SUMIFS(Payoff!$C:$C,Payoff!$A:$A,Exam!$D$1,Payoff!$B:$B,$D9)+
SUMIFS(Payoff!$C:$C,Payoff!$A:$A,Exam!$E$1,Payoff!$B:$B,$E9)+
SUMIFS(Payoff!$C:$C,Payoff!$A:$A,Exam!$F$1,Payoff!$B:$B,$F9)+
SUMIFS(Payoff!$C:$C,Payoff!$A:$A,Exam!$G$1,Payoff!$B:$B,$G9)+
SUMIFS(Payoff!$C:$C,Payoff!$A:$A,Exam!$H$1,Payoff!$B:$B,$H9)+
SUMIFS(Payoff!$C:$C,Payoff!$A:$A,Exam!$I$1,Payoff!$B:$B,$I9)+
SUMIFS(Payoff!$C:$C,Payoff!$A:$A,Exam!$J$1,Payoff!$B:$B,$J9))</f>
        <v>6980</v>
      </c>
      <c r="L9">
        <f>IF(COUNTBLANK(C9:J9)=8,"",
SUMIFS(Payoff!$D:$D,Payoff!$A:$A,Exam!$C$1,Payoff!$B:$B,$C9)+
SUMIFS(Payoff!$D:$D,Payoff!$A:$A,Exam!$D$1,Payoff!$B:$B,$D9)+
SUMIFS(Payoff!$D:$D,Payoff!$A:$A,Exam!$E$1,Payoff!$B:$B,$E9)+
SUMIFS(Payoff!$D:$D,Payoff!$A:$A,Exam!$F$1,Payoff!$B:$B,$F9)+
SUMIFS(Payoff!$D:$D,Payoff!$A:$A,Exam!$G$1,Payoff!$B:$B,$G9)+
SUMIFS(Payoff!$D:$D,Payoff!$A:$A,Exam!$H$1,Payoff!$B:$B,$H9)+
SUMIFS(Payoff!$D:$D,Payoff!$A:$A,Exam!$I$1,Payoff!$B:$B,$I9)+
SUMIFS(Payoff!$D:$D,Payoff!$A:$A,Exam!$J$1,Payoff!$B:$B,$J9))</f>
        <v>7340</v>
      </c>
      <c r="M9">
        <f t="shared" si="0"/>
        <v>14320</v>
      </c>
      <c r="N9">
        <v>7</v>
      </c>
      <c r="O9">
        <v>7</v>
      </c>
    </row>
    <row r="10" spans="1:15" x14ac:dyDescent="0.25">
      <c r="A10">
        <v>9</v>
      </c>
      <c r="B10" t="s">
        <v>50</v>
      </c>
      <c r="C10">
        <v>39000</v>
      </c>
      <c r="D10" t="s">
        <v>10</v>
      </c>
      <c r="E10" t="s">
        <v>12</v>
      </c>
      <c r="F10" s="1" t="s">
        <v>18</v>
      </c>
      <c r="G10" s="2" t="s">
        <v>24</v>
      </c>
      <c r="H10" s="2" t="s">
        <v>41</v>
      </c>
      <c r="I10" s="2" t="s">
        <v>27</v>
      </c>
      <c r="J10" s="2" t="s">
        <v>33</v>
      </c>
      <c r="K10">
        <f>IF(COUNTBLANK(C10:J10)=8,"",
SUMIFS(Payoff!$C:$C,Payoff!$A:$A,Exam!$C$1,Payoff!$B:$B,$C10)+
SUMIFS(Payoff!$C:$C,Payoff!$A:$A,Exam!$D$1,Payoff!$B:$B,$D10)+
SUMIFS(Payoff!$C:$C,Payoff!$A:$A,Exam!$E$1,Payoff!$B:$B,$E10)+
SUMIFS(Payoff!$C:$C,Payoff!$A:$A,Exam!$F$1,Payoff!$B:$B,$F10)+
SUMIFS(Payoff!$C:$C,Payoff!$A:$A,Exam!$G$1,Payoff!$B:$B,$G10)+
SUMIFS(Payoff!$C:$C,Payoff!$A:$A,Exam!$H$1,Payoff!$B:$B,$H10)+
SUMIFS(Payoff!$C:$C,Payoff!$A:$A,Exam!$I$1,Payoff!$B:$B,$I10)+
SUMIFS(Payoff!$C:$C,Payoff!$A:$A,Exam!$J$1,Payoff!$B:$B,$J10))</f>
        <v>6810</v>
      </c>
      <c r="L10">
        <f>IF(COUNTBLANK(C10:J10)=8,"",
SUMIFS(Payoff!$D:$D,Payoff!$A:$A,Exam!$C$1,Payoff!$B:$B,$C10)+
SUMIFS(Payoff!$D:$D,Payoff!$A:$A,Exam!$D$1,Payoff!$B:$B,$D10)+
SUMIFS(Payoff!$D:$D,Payoff!$A:$A,Exam!$E$1,Payoff!$B:$B,$E10)+
SUMIFS(Payoff!$D:$D,Payoff!$A:$A,Exam!$F$1,Payoff!$B:$B,$F10)+
SUMIFS(Payoff!$D:$D,Payoff!$A:$A,Exam!$G$1,Payoff!$B:$B,$G10)+
SUMIFS(Payoff!$D:$D,Payoff!$A:$A,Exam!$H$1,Payoff!$B:$B,$H10)+
SUMIFS(Payoff!$D:$D,Payoff!$A:$A,Exam!$I$1,Payoff!$B:$B,$I10)+
SUMIFS(Payoff!$D:$D,Payoff!$A:$A,Exam!$J$1,Payoff!$B:$B,$J10))</f>
        <v>6690</v>
      </c>
      <c r="M10">
        <f t="shared" si="0"/>
        <v>13500</v>
      </c>
      <c r="N10">
        <v>6</v>
      </c>
      <c r="O10">
        <v>6</v>
      </c>
    </row>
    <row r="11" spans="1:15" x14ac:dyDescent="0.25">
      <c r="A11">
        <v>10</v>
      </c>
      <c r="F11" s="1"/>
      <c r="G11" s="2"/>
      <c r="H11" s="2"/>
      <c r="I11" s="2"/>
      <c r="J11" s="2"/>
      <c r="K11" t="str">
        <f>IF(COUNTBLANK(C11:J11)=8,"",
SUMIFS(Payoff!$C:$C,Payoff!$A:$A,Exam!$C$1,Payoff!$B:$B,$C11)+
SUMIFS(Payoff!$C:$C,Payoff!$A:$A,Exam!$D$1,Payoff!$B:$B,$D11)+
SUMIFS(Payoff!$C:$C,Payoff!$A:$A,Exam!$E$1,Payoff!$B:$B,$E11)+
SUMIFS(Payoff!$C:$C,Payoff!$A:$A,Exam!$F$1,Payoff!$B:$B,$F11)+
SUMIFS(Payoff!$C:$C,Payoff!$A:$A,Exam!$G$1,Payoff!$B:$B,$G11)+
SUMIFS(Payoff!$C:$C,Payoff!$A:$A,Exam!$H$1,Payoff!$B:$B,$H11)+
SUMIFS(Payoff!$C:$C,Payoff!$A:$A,Exam!$I$1,Payoff!$B:$B,$I11)+
SUMIFS(Payoff!$C:$C,Payoff!$A:$A,Exam!$J$1,Payoff!$B:$B,$J11))</f>
        <v/>
      </c>
      <c r="L11" t="str">
        <f>IF(COUNTBLANK(C11:J11)=8,"",
SUMIFS(Payoff!$D:$D,Payoff!$A:$A,Exam!$C$1,Payoff!$B:$B,$C11)+
SUMIFS(Payoff!$D:$D,Payoff!$A:$A,Exam!$D$1,Payoff!$B:$B,$D11)+
SUMIFS(Payoff!$D:$D,Payoff!$A:$A,Exam!$E$1,Payoff!$B:$B,$E11)+
SUMIFS(Payoff!$D:$D,Payoff!$A:$A,Exam!$F$1,Payoff!$B:$B,$F11)+
SUMIFS(Payoff!$D:$D,Payoff!$A:$A,Exam!$G$1,Payoff!$B:$B,$G11)+
SUMIFS(Payoff!$D:$D,Payoff!$A:$A,Exam!$H$1,Payoff!$B:$B,$H11)+
SUMIFS(Payoff!$D:$D,Payoff!$A:$A,Exam!$I$1,Payoff!$B:$B,$I11)+
SUMIFS(Payoff!$D:$D,Payoff!$A:$A,Exam!$J$1,Payoff!$B:$B,$J11))</f>
        <v/>
      </c>
      <c r="M11" t="str">
        <f t="shared" si="0"/>
        <v/>
      </c>
    </row>
    <row r="12" spans="1:15" x14ac:dyDescent="0.25">
      <c r="A12">
        <v>11</v>
      </c>
      <c r="F12" s="1"/>
      <c r="K12" t="str">
        <f>IF(COUNTBLANK(C12:J12)=8,"",
SUMIFS(Payoff!$C:$C,Payoff!$A:$A,Exam!$C$1,Payoff!$B:$B,$C12)+
SUMIFS(Payoff!$C:$C,Payoff!$A:$A,Exam!$D$1,Payoff!$B:$B,$D12)+
SUMIFS(Payoff!$C:$C,Payoff!$A:$A,Exam!$E$1,Payoff!$B:$B,$E12)+
SUMIFS(Payoff!$C:$C,Payoff!$A:$A,Exam!$F$1,Payoff!$B:$B,$F12)+
SUMIFS(Payoff!$C:$C,Payoff!$A:$A,Exam!$G$1,Payoff!$B:$B,$G12)+
SUMIFS(Payoff!$C:$C,Payoff!$A:$A,Exam!$H$1,Payoff!$B:$B,$H12)+
SUMIFS(Payoff!$C:$C,Payoff!$A:$A,Exam!$I$1,Payoff!$B:$B,$I12)+
SUMIFS(Payoff!$C:$C,Payoff!$A:$A,Exam!$J$1,Payoff!$B:$B,$J12))</f>
        <v/>
      </c>
      <c r="L12" t="str">
        <f>IF(COUNTBLANK(C12:J12)=8,"",
SUMIFS(Payoff!$D:$D,Payoff!$A:$A,Exam!$C$1,Payoff!$B:$B,$C12)+
SUMIFS(Payoff!$D:$D,Payoff!$A:$A,Exam!$D$1,Payoff!$B:$B,$D12)+
SUMIFS(Payoff!$D:$D,Payoff!$A:$A,Exam!$E$1,Payoff!$B:$B,$E12)+
SUMIFS(Payoff!$D:$D,Payoff!$A:$A,Exam!$F$1,Payoff!$B:$B,$F12)+
SUMIFS(Payoff!$D:$D,Payoff!$A:$A,Exam!$G$1,Payoff!$B:$B,$G12)+
SUMIFS(Payoff!$D:$D,Payoff!$A:$A,Exam!$H$1,Payoff!$B:$B,$H12)+
SUMIFS(Payoff!$D:$D,Payoff!$A:$A,Exam!$I$1,Payoff!$B:$B,$I12)+
SUMIFS(Payoff!$D:$D,Payoff!$A:$A,Exam!$J$1,Payoff!$B:$B,$J12))</f>
        <v/>
      </c>
      <c r="M12" t="str">
        <f t="shared" si="0"/>
        <v/>
      </c>
    </row>
    <row r="13" spans="1:15" x14ac:dyDescent="0.25">
      <c r="A13">
        <v>12</v>
      </c>
      <c r="B13" t="s">
        <v>50</v>
      </c>
      <c r="C13">
        <v>39000</v>
      </c>
      <c r="D13" t="s">
        <v>9</v>
      </c>
      <c r="E13" t="s">
        <v>12</v>
      </c>
      <c r="F13" s="1" t="s">
        <v>17</v>
      </c>
      <c r="G13" t="s">
        <v>25</v>
      </c>
      <c r="H13" t="s">
        <v>44</v>
      </c>
      <c r="I13" t="s">
        <v>26</v>
      </c>
      <c r="J13" t="s">
        <v>32</v>
      </c>
      <c r="K13">
        <f>IF(COUNTBLANK(C13:J13)=8,"",
SUMIFS(Payoff!$C:$C,Payoff!$A:$A,Exam!$C$1,Payoff!$B:$B,$C13)+
SUMIFS(Payoff!$C:$C,Payoff!$A:$A,Exam!$D$1,Payoff!$B:$B,$D13)+
SUMIFS(Payoff!$C:$C,Payoff!$A:$A,Exam!$E$1,Payoff!$B:$B,$E13)+
SUMIFS(Payoff!$C:$C,Payoff!$A:$A,Exam!$F$1,Payoff!$B:$B,$F13)+
SUMIFS(Payoff!$C:$C,Payoff!$A:$A,Exam!$G$1,Payoff!$B:$B,$G13)+
SUMIFS(Payoff!$C:$C,Payoff!$A:$A,Exam!$H$1,Payoff!$B:$B,$H13)+
SUMIFS(Payoff!$C:$C,Payoff!$A:$A,Exam!$I$1,Payoff!$B:$B,$I13)+
SUMIFS(Payoff!$C:$C,Payoff!$A:$A,Exam!$J$1,Payoff!$B:$B,$J13))</f>
        <v>7320</v>
      </c>
      <c r="L13">
        <f>IF(COUNTBLANK(C13:J13)=8,"",
SUMIFS(Payoff!$D:$D,Payoff!$A:$A,Exam!$C$1,Payoff!$B:$B,$C13)+
SUMIFS(Payoff!$D:$D,Payoff!$A:$A,Exam!$D$1,Payoff!$B:$B,$D13)+
SUMIFS(Payoff!$D:$D,Payoff!$A:$A,Exam!$E$1,Payoff!$B:$B,$E13)+
SUMIFS(Payoff!$D:$D,Payoff!$A:$A,Exam!$F$1,Payoff!$B:$B,$F13)+
SUMIFS(Payoff!$D:$D,Payoff!$A:$A,Exam!$G$1,Payoff!$B:$B,$G13)+
SUMIFS(Payoff!$D:$D,Payoff!$A:$A,Exam!$H$1,Payoff!$B:$B,$H13)+
SUMIFS(Payoff!$D:$D,Payoff!$A:$A,Exam!$I$1,Payoff!$B:$B,$I13)+
SUMIFS(Payoff!$D:$D,Payoff!$A:$A,Exam!$J$1,Payoff!$B:$B,$J13))</f>
        <v>7200</v>
      </c>
      <c r="M13">
        <f t="shared" si="0"/>
        <v>14520</v>
      </c>
      <c r="N13">
        <v>7</v>
      </c>
      <c r="O13">
        <v>7</v>
      </c>
    </row>
    <row r="14" spans="1:15" x14ac:dyDescent="0.25">
      <c r="A14">
        <v>13</v>
      </c>
      <c r="F14" s="1"/>
      <c r="K14" t="str">
        <f>IF(COUNTBLANK(C14:J14)=8,"",
SUMIFS(Payoff!$C:$C,Payoff!$A:$A,Exam!$C$1,Payoff!$B:$B,$C14)+
SUMIFS(Payoff!$C:$C,Payoff!$A:$A,Exam!$D$1,Payoff!$B:$B,$D14)+
SUMIFS(Payoff!$C:$C,Payoff!$A:$A,Exam!$E$1,Payoff!$B:$B,$E14)+
SUMIFS(Payoff!$C:$C,Payoff!$A:$A,Exam!$F$1,Payoff!$B:$B,$F14)+
SUMIFS(Payoff!$C:$C,Payoff!$A:$A,Exam!$G$1,Payoff!$B:$B,$G14)+
SUMIFS(Payoff!$C:$C,Payoff!$A:$A,Exam!$H$1,Payoff!$B:$B,$H14)+
SUMIFS(Payoff!$C:$C,Payoff!$A:$A,Exam!$I$1,Payoff!$B:$B,$I14)+
SUMIFS(Payoff!$C:$C,Payoff!$A:$A,Exam!$J$1,Payoff!$B:$B,$J14))</f>
        <v/>
      </c>
      <c r="L14" t="str">
        <f>IF(COUNTBLANK(C14:J14)=8,"",
SUMIFS(Payoff!$D:$D,Payoff!$A:$A,Exam!$C$1,Payoff!$B:$B,$C14)+
SUMIFS(Payoff!$D:$D,Payoff!$A:$A,Exam!$D$1,Payoff!$B:$B,$D14)+
SUMIFS(Payoff!$D:$D,Payoff!$A:$A,Exam!$E$1,Payoff!$B:$B,$E14)+
SUMIFS(Payoff!$D:$D,Payoff!$A:$A,Exam!$F$1,Payoff!$B:$B,$F14)+
SUMIFS(Payoff!$D:$D,Payoff!$A:$A,Exam!$G$1,Payoff!$B:$B,$G14)+
SUMIFS(Payoff!$D:$D,Payoff!$A:$A,Exam!$H$1,Payoff!$B:$B,$H14)+
SUMIFS(Payoff!$D:$D,Payoff!$A:$A,Exam!$I$1,Payoff!$B:$B,$I14)+
SUMIFS(Payoff!$D:$D,Payoff!$A:$A,Exam!$J$1,Payoff!$B:$B,$J14))</f>
        <v/>
      </c>
      <c r="M14" t="str">
        <f t="shared" si="0"/>
        <v/>
      </c>
    </row>
    <row r="15" spans="1:15" x14ac:dyDescent="0.25">
      <c r="A15">
        <v>14</v>
      </c>
      <c r="F15" s="1"/>
      <c r="K15" t="str">
        <f>IF(COUNTBLANK(C15:J15)=8,"",
SUMIFS(Payoff!$C:$C,Payoff!$A:$A,Exam!$C$1,Payoff!$B:$B,$C15)+
SUMIFS(Payoff!$C:$C,Payoff!$A:$A,Exam!$D$1,Payoff!$B:$B,$D15)+
SUMIFS(Payoff!$C:$C,Payoff!$A:$A,Exam!$E$1,Payoff!$B:$B,$E15)+
SUMIFS(Payoff!$C:$C,Payoff!$A:$A,Exam!$F$1,Payoff!$B:$B,$F15)+
SUMIFS(Payoff!$C:$C,Payoff!$A:$A,Exam!$G$1,Payoff!$B:$B,$G15)+
SUMIFS(Payoff!$C:$C,Payoff!$A:$A,Exam!$H$1,Payoff!$B:$B,$H15)+
SUMIFS(Payoff!$C:$C,Payoff!$A:$A,Exam!$I$1,Payoff!$B:$B,$I15)+
SUMIFS(Payoff!$C:$C,Payoff!$A:$A,Exam!$J$1,Payoff!$B:$B,$J15))</f>
        <v/>
      </c>
      <c r="L15" t="str">
        <f>IF(COUNTBLANK(C15:J15)=8,"",
SUMIFS(Payoff!$D:$D,Payoff!$A:$A,Exam!$C$1,Payoff!$B:$B,$C15)+
SUMIFS(Payoff!$D:$D,Payoff!$A:$A,Exam!$D$1,Payoff!$B:$B,$D15)+
SUMIFS(Payoff!$D:$D,Payoff!$A:$A,Exam!$E$1,Payoff!$B:$B,$E15)+
SUMIFS(Payoff!$D:$D,Payoff!$A:$A,Exam!$F$1,Payoff!$B:$B,$F15)+
SUMIFS(Payoff!$D:$D,Payoff!$A:$A,Exam!$G$1,Payoff!$B:$B,$G15)+
SUMIFS(Payoff!$D:$D,Payoff!$A:$A,Exam!$H$1,Payoff!$B:$B,$H15)+
SUMIFS(Payoff!$D:$D,Payoff!$A:$A,Exam!$I$1,Payoff!$B:$B,$I15)+
SUMIFS(Payoff!$D:$D,Payoff!$A:$A,Exam!$J$1,Payoff!$B:$B,$J15))</f>
        <v/>
      </c>
      <c r="M15" t="str">
        <f t="shared" si="0"/>
        <v/>
      </c>
    </row>
    <row r="16" spans="1:15" x14ac:dyDescent="0.25">
      <c r="A16">
        <v>15</v>
      </c>
      <c r="F16" s="1"/>
      <c r="K16" t="str">
        <f>IF(COUNTBLANK(C16:J16)=8,"",
SUMIFS(Payoff!$C:$C,Payoff!$A:$A,Exam!$C$1,Payoff!$B:$B,$C16)+
SUMIFS(Payoff!$C:$C,Payoff!$A:$A,Exam!$D$1,Payoff!$B:$B,$D16)+
SUMIFS(Payoff!$C:$C,Payoff!$A:$A,Exam!$E$1,Payoff!$B:$B,$E16)+
SUMIFS(Payoff!$C:$C,Payoff!$A:$A,Exam!$F$1,Payoff!$B:$B,$F16)+
SUMIFS(Payoff!$C:$C,Payoff!$A:$A,Exam!$G$1,Payoff!$B:$B,$G16)+
SUMIFS(Payoff!$C:$C,Payoff!$A:$A,Exam!$H$1,Payoff!$B:$B,$H16)+
SUMIFS(Payoff!$C:$C,Payoff!$A:$A,Exam!$I$1,Payoff!$B:$B,$I16)+
SUMIFS(Payoff!$C:$C,Payoff!$A:$A,Exam!$J$1,Payoff!$B:$B,$J16))</f>
        <v/>
      </c>
      <c r="L16" t="str">
        <f>IF(COUNTBLANK(C16:J16)=8,"",
SUMIFS(Payoff!$D:$D,Payoff!$A:$A,Exam!$C$1,Payoff!$B:$B,$C16)+
SUMIFS(Payoff!$D:$D,Payoff!$A:$A,Exam!$D$1,Payoff!$B:$B,$D16)+
SUMIFS(Payoff!$D:$D,Payoff!$A:$A,Exam!$E$1,Payoff!$B:$B,$E16)+
SUMIFS(Payoff!$D:$D,Payoff!$A:$A,Exam!$F$1,Payoff!$B:$B,$F16)+
SUMIFS(Payoff!$D:$D,Payoff!$A:$A,Exam!$G$1,Payoff!$B:$B,$G16)+
SUMIFS(Payoff!$D:$D,Payoff!$A:$A,Exam!$H$1,Payoff!$B:$B,$H16)+
SUMIFS(Payoff!$D:$D,Payoff!$A:$A,Exam!$I$1,Payoff!$B:$B,$I16)+
SUMIFS(Payoff!$D:$D,Payoff!$A:$A,Exam!$J$1,Payoff!$B:$B,$J16))</f>
        <v/>
      </c>
      <c r="M16" t="str">
        <f t="shared" si="0"/>
        <v/>
      </c>
    </row>
    <row r="17" spans="1:15" x14ac:dyDescent="0.25">
      <c r="A17">
        <v>16</v>
      </c>
      <c r="F17" s="1"/>
      <c r="K17" t="str">
        <f>IF(COUNTBLANK(C17:J17)=8,"",
SUMIFS(Payoff!$C:$C,Payoff!$A:$A,Exam!$C$1,Payoff!$B:$B,$C17)+
SUMIFS(Payoff!$C:$C,Payoff!$A:$A,Exam!$D$1,Payoff!$B:$B,$D17)+
SUMIFS(Payoff!$C:$C,Payoff!$A:$A,Exam!$E$1,Payoff!$B:$B,$E17)+
SUMIFS(Payoff!$C:$C,Payoff!$A:$A,Exam!$F$1,Payoff!$B:$B,$F17)+
SUMIFS(Payoff!$C:$C,Payoff!$A:$A,Exam!$G$1,Payoff!$B:$B,$G17)+
SUMIFS(Payoff!$C:$C,Payoff!$A:$A,Exam!$H$1,Payoff!$B:$B,$H17)+
SUMIFS(Payoff!$C:$C,Payoff!$A:$A,Exam!$I$1,Payoff!$B:$B,$I17)+
SUMIFS(Payoff!$C:$C,Payoff!$A:$A,Exam!$J$1,Payoff!$B:$B,$J17))</f>
        <v/>
      </c>
      <c r="L17" t="str">
        <f>IF(COUNTBLANK(C17:J17)=8,"",
SUMIFS(Payoff!$D:$D,Payoff!$A:$A,Exam!$C$1,Payoff!$B:$B,$C17)+
SUMIFS(Payoff!$D:$D,Payoff!$A:$A,Exam!$D$1,Payoff!$B:$B,$D17)+
SUMIFS(Payoff!$D:$D,Payoff!$A:$A,Exam!$E$1,Payoff!$B:$B,$E17)+
SUMIFS(Payoff!$D:$D,Payoff!$A:$A,Exam!$F$1,Payoff!$B:$B,$F17)+
SUMIFS(Payoff!$D:$D,Payoff!$A:$A,Exam!$G$1,Payoff!$B:$B,$G17)+
SUMIFS(Payoff!$D:$D,Payoff!$A:$A,Exam!$H$1,Payoff!$B:$B,$H17)+
SUMIFS(Payoff!$D:$D,Payoff!$A:$A,Exam!$I$1,Payoff!$B:$B,$I17)+
SUMIFS(Payoff!$D:$D,Payoff!$A:$A,Exam!$J$1,Payoff!$B:$B,$J17))</f>
        <v/>
      </c>
      <c r="M17" t="str">
        <f t="shared" si="0"/>
        <v/>
      </c>
    </row>
    <row r="18" spans="1:15" x14ac:dyDescent="0.25">
      <c r="A18">
        <v>17</v>
      </c>
      <c r="F18" s="1"/>
      <c r="K18" t="str">
        <f>IF(COUNTBLANK(C18:J18)=8,"",
SUMIFS(Payoff!$C:$C,Payoff!$A:$A,Exam!$C$1,Payoff!$B:$B,$C18)+
SUMIFS(Payoff!$C:$C,Payoff!$A:$A,Exam!$D$1,Payoff!$B:$B,$D18)+
SUMIFS(Payoff!$C:$C,Payoff!$A:$A,Exam!$E$1,Payoff!$B:$B,$E18)+
SUMIFS(Payoff!$C:$C,Payoff!$A:$A,Exam!$F$1,Payoff!$B:$B,$F18)+
SUMIFS(Payoff!$C:$C,Payoff!$A:$A,Exam!$G$1,Payoff!$B:$B,$G18)+
SUMIFS(Payoff!$C:$C,Payoff!$A:$A,Exam!$H$1,Payoff!$B:$B,$H18)+
SUMIFS(Payoff!$C:$C,Payoff!$A:$A,Exam!$I$1,Payoff!$B:$B,$I18)+
SUMIFS(Payoff!$C:$C,Payoff!$A:$A,Exam!$J$1,Payoff!$B:$B,$J18))</f>
        <v/>
      </c>
      <c r="L18" t="str">
        <f>IF(COUNTBLANK(C18:J18)=8,"",
SUMIFS(Payoff!$D:$D,Payoff!$A:$A,Exam!$C$1,Payoff!$B:$B,$C18)+
SUMIFS(Payoff!$D:$D,Payoff!$A:$A,Exam!$D$1,Payoff!$B:$B,$D18)+
SUMIFS(Payoff!$D:$D,Payoff!$A:$A,Exam!$E$1,Payoff!$B:$B,$E18)+
SUMIFS(Payoff!$D:$D,Payoff!$A:$A,Exam!$F$1,Payoff!$B:$B,$F18)+
SUMIFS(Payoff!$D:$D,Payoff!$A:$A,Exam!$G$1,Payoff!$B:$B,$G18)+
SUMIFS(Payoff!$D:$D,Payoff!$A:$A,Exam!$H$1,Payoff!$B:$B,$H18)+
SUMIFS(Payoff!$D:$D,Payoff!$A:$A,Exam!$I$1,Payoff!$B:$B,$I18)+
SUMIFS(Payoff!$D:$D,Payoff!$A:$A,Exam!$J$1,Payoff!$B:$B,$J18))</f>
        <v/>
      </c>
      <c r="M18" t="str">
        <f t="shared" si="0"/>
        <v/>
      </c>
    </row>
    <row r="19" spans="1:15" x14ac:dyDescent="0.25">
      <c r="A19">
        <v>18</v>
      </c>
      <c r="B19" t="s">
        <v>50</v>
      </c>
      <c r="C19">
        <v>39000</v>
      </c>
      <c r="D19" t="s">
        <v>10</v>
      </c>
      <c r="E19" t="s">
        <v>12</v>
      </c>
      <c r="F19" s="1" t="s">
        <v>18</v>
      </c>
      <c r="G19" t="s">
        <v>24</v>
      </c>
      <c r="H19" t="s">
        <v>41</v>
      </c>
      <c r="I19" t="s">
        <v>27</v>
      </c>
      <c r="J19" t="s">
        <v>33</v>
      </c>
      <c r="K19">
        <f>IF(COUNTBLANK(C19:J19)=8,"",
SUMIFS(Payoff!$C:$C,Payoff!$A:$A,Exam!$C$1,Payoff!$B:$B,$C19)+
SUMIFS(Payoff!$C:$C,Payoff!$A:$A,Exam!$D$1,Payoff!$B:$B,$D19)+
SUMIFS(Payoff!$C:$C,Payoff!$A:$A,Exam!$E$1,Payoff!$B:$B,$E19)+
SUMIFS(Payoff!$C:$C,Payoff!$A:$A,Exam!$F$1,Payoff!$B:$B,$F19)+
SUMIFS(Payoff!$C:$C,Payoff!$A:$A,Exam!$G$1,Payoff!$B:$B,$G19)+
SUMIFS(Payoff!$C:$C,Payoff!$A:$A,Exam!$H$1,Payoff!$B:$B,$H19)+
SUMIFS(Payoff!$C:$C,Payoff!$A:$A,Exam!$I$1,Payoff!$B:$B,$I19)+
SUMIFS(Payoff!$C:$C,Payoff!$A:$A,Exam!$J$1,Payoff!$B:$B,$J19))</f>
        <v>6810</v>
      </c>
      <c r="L19">
        <f>IF(COUNTBLANK(C19:J19)=8,"",
SUMIFS(Payoff!$D:$D,Payoff!$A:$A,Exam!$C$1,Payoff!$B:$B,$C19)+
SUMIFS(Payoff!$D:$D,Payoff!$A:$A,Exam!$D$1,Payoff!$B:$B,$D19)+
SUMIFS(Payoff!$D:$D,Payoff!$A:$A,Exam!$E$1,Payoff!$B:$B,$E19)+
SUMIFS(Payoff!$D:$D,Payoff!$A:$A,Exam!$F$1,Payoff!$B:$B,$F19)+
SUMIFS(Payoff!$D:$D,Payoff!$A:$A,Exam!$G$1,Payoff!$B:$B,$G19)+
SUMIFS(Payoff!$D:$D,Payoff!$A:$A,Exam!$H$1,Payoff!$B:$B,$H19)+
SUMIFS(Payoff!$D:$D,Payoff!$A:$A,Exam!$I$1,Payoff!$B:$B,$I19)+
SUMIFS(Payoff!$D:$D,Payoff!$A:$A,Exam!$J$1,Payoff!$B:$B,$J19))</f>
        <v>6690</v>
      </c>
      <c r="M19">
        <f t="shared" si="0"/>
        <v>13500</v>
      </c>
      <c r="N19">
        <v>6</v>
      </c>
      <c r="O19">
        <v>6</v>
      </c>
    </row>
    <row r="20" spans="1:15" x14ac:dyDescent="0.25">
      <c r="A20">
        <v>19</v>
      </c>
      <c r="F20" s="1"/>
      <c r="K20" t="str">
        <f>IF(COUNTBLANK(C20:J20)=8,"",
SUMIFS(Payoff!$C:$C,Payoff!$A:$A,Exam!$C$1,Payoff!$B:$B,$C20)+
SUMIFS(Payoff!$C:$C,Payoff!$A:$A,Exam!$D$1,Payoff!$B:$B,$D20)+
SUMIFS(Payoff!$C:$C,Payoff!$A:$A,Exam!$E$1,Payoff!$B:$B,$E20)+
SUMIFS(Payoff!$C:$C,Payoff!$A:$A,Exam!$F$1,Payoff!$B:$B,$F20)+
SUMIFS(Payoff!$C:$C,Payoff!$A:$A,Exam!$G$1,Payoff!$B:$B,$G20)+
SUMIFS(Payoff!$C:$C,Payoff!$A:$A,Exam!$H$1,Payoff!$B:$B,$H20)+
SUMIFS(Payoff!$C:$C,Payoff!$A:$A,Exam!$I$1,Payoff!$B:$B,$I20)+
SUMIFS(Payoff!$C:$C,Payoff!$A:$A,Exam!$J$1,Payoff!$B:$B,$J20))</f>
        <v/>
      </c>
      <c r="L20" t="str">
        <f>IF(COUNTBLANK(C20:J20)=8,"",
SUMIFS(Payoff!$D:$D,Payoff!$A:$A,Exam!$C$1,Payoff!$B:$B,$C20)+
SUMIFS(Payoff!$D:$D,Payoff!$A:$A,Exam!$D$1,Payoff!$B:$B,$D20)+
SUMIFS(Payoff!$D:$D,Payoff!$A:$A,Exam!$E$1,Payoff!$B:$B,$E20)+
SUMIFS(Payoff!$D:$D,Payoff!$A:$A,Exam!$F$1,Payoff!$B:$B,$F20)+
SUMIFS(Payoff!$D:$D,Payoff!$A:$A,Exam!$G$1,Payoff!$B:$B,$G20)+
SUMIFS(Payoff!$D:$D,Payoff!$A:$A,Exam!$H$1,Payoff!$B:$B,$H20)+
SUMIFS(Payoff!$D:$D,Payoff!$A:$A,Exam!$I$1,Payoff!$B:$B,$I20)+
SUMIFS(Payoff!$D:$D,Payoff!$A:$A,Exam!$J$1,Payoff!$B:$B,$J20))</f>
        <v/>
      </c>
      <c r="M20" t="str">
        <f t="shared" si="0"/>
        <v/>
      </c>
    </row>
    <row r="21" spans="1:15" x14ac:dyDescent="0.25">
      <c r="A21">
        <v>20</v>
      </c>
      <c r="F21" s="1"/>
      <c r="K21" t="str">
        <f>IF(COUNTBLANK(C21:J21)=8,"",
SUMIFS(Payoff!$C:$C,Payoff!$A:$A,Exam!$C$1,Payoff!$B:$B,$C21)+
SUMIFS(Payoff!$C:$C,Payoff!$A:$A,Exam!$D$1,Payoff!$B:$B,$D21)+
SUMIFS(Payoff!$C:$C,Payoff!$A:$A,Exam!$E$1,Payoff!$B:$B,$E21)+
SUMIFS(Payoff!$C:$C,Payoff!$A:$A,Exam!$F$1,Payoff!$B:$B,$F21)+
SUMIFS(Payoff!$C:$C,Payoff!$A:$A,Exam!$G$1,Payoff!$B:$B,$G21)+
SUMIFS(Payoff!$C:$C,Payoff!$A:$A,Exam!$H$1,Payoff!$B:$B,$H21)+
SUMIFS(Payoff!$C:$C,Payoff!$A:$A,Exam!$I$1,Payoff!$B:$B,$I21)+
SUMIFS(Payoff!$C:$C,Payoff!$A:$A,Exam!$J$1,Payoff!$B:$B,$J21))</f>
        <v/>
      </c>
      <c r="L21" t="str">
        <f>IF(COUNTBLANK(C21:J21)=8,"",
SUMIFS(Payoff!$D:$D,Payoff!$A:$A,Exam!$C$1,Payoff!$B:$B,$C21)+
SUMIFS(Payoff!$D:$D,Payoff!$A:$A,Exam!$D$1,Payoff!$B:$B,$D21)+
SUMIFS(Payoff!$D:$D,Payoff!$A:$A,Exam!$E$1,Payoff!$B:$B,$E21)+
SUMIFS(Payoff!$D:$D,Payoff!$A:$A,Exam!$F$1,Payoff!$B:$B,$F21)+
SUMIFS(Payoff!$D:$D,Payoff!$A:$A,Exam!$G$1,Payoff!$B:$B,$G21)+
SUMIFS(Payoff!$D:$D,Payoff!$A:$A,Exam!$H$1,Payoff!$B:$B,$H21)+
SUMIFS(Payoff!$D:$D,Payoff!$A:$A,Exam!$I$1,Payoff!$B:$B,$I21)+
SUMIFS(Payoff!$D:$D,Payoff!$A:$A,Exam!$J$1,Payoff!$B:$B,$J21))</f>
        <v/>
      </c>
      <c r="M21" t="str">
        <f t="shared" si="0"/>
        <v/>
      </c>
    </row>
    <row r="22" spans="1:15" x14ac:dyDescent="0.25">
      <c r="A22">
        <v>21</v>
      </c>
      <c r="B22" t="s">
        <v>50</v>
      </c>
      <c r="C22">
        <v>36000</v>
      </c>
      <c r="D22" t="s">
        <v>10</v>
      </c>
      <c r="E22" t="s">
        <v>12</v>
      </c>
      <c r="F22" s="1" t="s">
        <v>17</v>
      </c>
      <c r="G22" t="s">
        <v>23</v>
      </c>
      <c r="H22" t="s">
        <v>40</v>
      </c>
      <c r="I22" t="s">
        <v>29</v>
      </c>
      <c r="J22" t="s">
        <v>33</v>
      </c>
      <c r="K22">
        <f>IF(COUNTBLANK(C22:J22)=8,"",
SUMIFS(Payoff!$C:$C,Payoff!$A:$A,Exam!$C$1,Payoff!$B:$B,$C22)+
SUMIFS(Payoff!$C:$C,Payoff!$A:$A,Exam!$D$1,Payoff!$B:$B,$D22)+
SUMIFS(Payoff!$C:$C,Payoff!$A:$A,Exam!$E$1,Payoff!$B:$B,$E22)+
SUMIFS(Payoff!$C:$C,Payoff!$A:$A,Exam!$F$1,Payoff!$B:$B,$F22)+
SUMIFS(Payoff!$C:$C,Payoff!$A:$A,Exam!$G$1,Payoff!$B:$B,$G22)+
SUMIFS(Payoff!$C:$C,Payoff!$A:$A,Exam!$H$1,Payoff!$B:$B,$H22)+
SUMIFS(Payoff!$C:$C,Payoff!$A:$A,Exam!$I$1,Payoff!$B:$B,$I22)+
SUMIFS(Payoff!$C:$C,Payoff!$A:$A,Exam!$J$1,Payoff!$B:$B,$J22))</f>
        <v>6130</v>
      </c>
      <c r="L22">
        <f>IF(COUNTBLANK(C22:J22)=8,"",
SUMIFS(Payoff!$D:$D,Payoff!$A:$A,Exam!$C$1,Payoff!$B:$B,$C22)+
SUMIFS(Payoff!$D:$D,Payoff!$A:$A,Exam!$D$1,Payoff!$B:$B,$D22)+
SUMIFS(Payoff!$D:$D,Payoff!$A:$A,Exam!$E$1,Payoff!$B:$B,$E22)+
SUMIFS(Payoff!$D:$D,Payoff!$A:$A,Exam!$F$1,Payoff!$B:$B,$F22)+
SUMIFS(Payoff!$D:$D,Payoff!$A:$A,Exam!$G$1,Payoff!$B:$B,$G22)+
SUMIFS(Payoff!$D:$D,Payoff!$A:$A,Exam!$H$1,Payoff!$B:$B,$H22)+
SUMIFS(Payoff!$D:$D,Payoff!$A:$A,Exam!$I$1,Payoff!$B:$B,$I22)+
SUMIFS(Payoff!$D:$D,Payoff!$A:$A,Exam!$J$1,Payoff!$B:$B,$J22))</f>
        <v>6530</v>
      </c>
      <c r="M22">
        <f t="shared" si="0"/>
        <v>12660</v>
      </c>
      <c r="N22">
        <v>7</v>
      </c>
      <c r="O22">
        <v>6</v>
      </c>
    </row>
    <row r="23" spans="1:15" x14ac:dyDescent="0.25">
      <c r="A23">
        <v>22</v>
      </c>
      <c r="B23" t="s">
        <v>50</v>
      </c>
      <c r="C23">
        <v>33000</v>
      </c>
      <c r="D23" t="s">
        <v>9</v>
      </c>
      <c r="E23" t="s">
        <v>13</v>
      </c>
      <c r="F23" s="1" t="s">
        <v>17</v>
      </c>
      <c r="G23" t="s">
        <v>25</v>
      </c>
      <c r="H23" t="s">
        <v>40</v>
      </c>
      <c r="I23" t="s">
        <v>27</v>
      </c>
      <c r="J23" t="s">
        <v>32</v>
      </c>
      <c r="K23">
        <f>IF(COUNTBLANK(C23:J23)=8,"",
SUMIFS(Payoff!$C:$C,Payoff!$A:$A,Exam!$C$1,Payoff!$B:$B,$C23)+
SUMIFS(Payoff!$C:$C,Payoff!$A:$A,Exam!$D$1,Payoff!$B:$B,$D23)+
SUMIFS(Payoff!$C:$C,Payoff!$A:$A,Exam!$E$1,Payoff!$B:$B,$E23)+
SUMIFS(Payoff!$C:$C,Payoff!$A:$A,Exam!$F$1,Payoff!$B:$B,$F23)+
SUMIFS(Payoff!$C:$C,Payoff!$A:$A,Exam!$G$1,Payoff!$B:$B,$G23)+
SUMIFS(Payoff!$C:$C,Payoff!$A:$A,Exam!$H$1,Payoff!$B:$B,$H23)+
SUMIFS(Payoff!$C:$C,Payoff!$A:$A,Exam!$I$1,Payoff!$B:$B,$I23)+
SUMIFS(Payoff!$C:$C,Payoff!$A:$A,Exam!$J$1,Payoff!$B:$B,$J23))</f>
        <v>7140</v>
      </c>
      <c r="L23">
        <f>IF(COUNTBLANK(C23:J23)=8,"",
SUMIFS(Payoff!$D:$D,Payoff!$A:$A,Exam!$C$1,Payoff!$B:$B,$C23)+
SUMIFS(Payoff!$D:$D,Payoff!$A:$A,Exam!$D$1,Payoff!$B:$B,$D23)+
SUMIFS(Payoff!$D:$D,Payoff!$A:$A,Exam!$E$1,Payoff!$B:$B,$E23)+
SUMIFS(Payoff!$D:$D,Payoff!$A:$A,Exam!$F$1,Payoff!$B:$B,$F23)+
SUMIFS(Payoff!$D:$D,Payoff!$A:$A,Exam!$G$1,Payoff!$B:$B,$G23)+
SUMIFS(Payoff!$D:$D,Payoff!$A:$A,Exam!$H$1,Payoff!$B:$B,$H23)+
SUMIFS(Payoff!$D:$D,Payoff!$A:$A,Exam!$I$1,Payoff!$B:$B,$I23)+
SUMIFS(Payoff!$D:$D,Payoff!$A:$A,Exam!$J$1,Payoff!$B:$B,$J23))</f>
        <v>7200</v>
      </c>
      <c r="M23">
        <f t="shared" si="0"/>
        <v>14340</v>
      </c>
      <c r="N23">
        <v>6</v>
      </c>
      <c r="O23">
        <v>6</v>
      </c>
    </row>
    <row r="24" spans="1:15" x14ac:dyDescent="0.25">
      <c r="A24">
        <v>23</v>
      </c>
      <c r="B24" t="s">
        <v>50</v>
      </c>
      <c r="C24">
        <v>42000</v>
      </c>
      <c r="D24" t="s">
        <v>10</v>
      </c>
      <c r="E24" t="s">
        <v>12</v>
      </c>
      <c r="F24" s="1" t="s">
        <v>17</v>
      </c>
      <c r="G24" t="s">
        <v>25</v>
      </c>
      <c r="H24" t="s">
        <v>42</v>
      </c>
      <c r="I24" t="s">
        <v>26</v>
      </c>
      <c r="J24" t="s">
        <v>33</v>
      </c>
      <c r="K24">
        <f>IF(COUNTBLANK(C24:J24)=8,"",
SUMIFS(Payoff!$C:$C,Payoff!$A:$A,Exam!$C$1,Payoff!$B:$B,$C24)+
SUMIFS(Payoff!$C:$C,Payoff!$A:$A,Exam!$D$1,Payoff!$B:$B,$D24)+
SUMIFS(Payoff!$C:$C,Payoff!$A:$A,Exam!$E$1,Payoff!$B:$B,$E24)+
SUMIFS(Payoff!$C:$C,Payoff!$A:$A,Exam!$F$1,Payoff!$B:$B,$F24)+
SUMIFS(Payoff!$C:$C,Payoff!$A:$A,Exam!$G$1,Payoff!$B:$B,$G24)+
SUMIFS(Payoff!$C:$C,Payoff!$A:$A,Exam!$H$1,Payoff!$B:$B,$H24)+
SUMIFS(Payoff!$C:$C,Payoff!$A:$A,Exam!$I$1,Payoff!$B:$B,$I24)+
SUMIFS(Payoff!$C:$C,Payoff!$A:$A,Exam!$J$1,Payoff!$B:$B,$J24))</f>
        <v>6770</v>
      </c>
      <c r="L24">
        <f>IF(COUNTBLANK(C24:J24)=8,"",
SUMIFS(Payoff!$D:$D,Payoff!$A:$A,Exam!$C$1,Payoff!$B:$B,$C24)+
SUMIFS(Payoff!$D:$D,Payoff!$A:$A,Exam!$D$1,Payoff!$B:$B,$D24)+
SUMIFS(Payoff!$D:$D,Payoff!$A:$A,Exam!$E$1,Payoff!$B:$B,$E24)+
SUMIFS(Payoff!$D:$D,Payoff!$A:$A,Exam!$F$1,Payoff!$B:$B,$F24)+
SUMIFS(Payoff!$D:$D,Payoff!$A:$A,Exam!$G$1,Payoff!$B:$B,$G24)+
SUMIFS(Payoff!$D:$D,Payoff!$A:$A,Exam!$H$1,Payoff!$B:$B,$H24)+
SUMIFS(Payoff!$D:$D,Payoff!$A:$A,Exam!$I$1,Payoff!$B:$B,$I24)+
SUMIFS(Payoff!$D:$D,Payoff!$A:$A,Exam!$J$1,Payoff!$B:$B,$J24))</f>
        <v>7750</v>
      </c>
      <c r="M24">
        <f t="shared" si="0"/>
        <v>14520</v>
      </c>
      <c r="N24">
        <v>6</v>
      </c>
      <c r="O24">
        <v>6</v>
      </c>
    </row>
    <row r="25" spans="1:15" x14ac:dyDescent="0.25">
      <c r="A25">
        <v>24</v>
      </c>
      <c r="F25" s="1"/>
      <c r="K25" t="str">
        <f>IF(COUNTBLANK(C25:J25)=8,"",
SUMIFS(Payoff!$C:$C,Payoff!$A:$A,Exam!$C$1,Payoff!$B:$B,$C25)+
SUMIFS(Payoff!$C:$C,Payoff!$A:$A,Exam!$D$1,Payoff!$B:$B,$D25)+
SUMIFS(Payoff!$C:$C,Payoff!$A:$A,Exam!$E$1,Payoff!$B:$B,$E25)+
SUMIFS(Payoff!$C:$C,Payoff!$A:$A,Exam!$F$1,Payoff!$B:$B,$F25)+
SUMIFS(Payoff!$C:$C,Payoff!$A:$A,Exam!$G$1,Payoff!$B:$B,$G25)+
SUMIFS(Payoff!$C:$C,Payoff!$A:$A,Exam!$H$1,Payoff!$B:$B,$H25)+
SUMIFS(Payoff!$C:$C,Payoff!$A:$A,Exam!$I$1,Payoff!$B:$B,$I25)+
SUMIFS(Payoff!$C:$C,Payoff!$A:$A,Exam!$J$1,Payoff!$B:$B,$J25))</f>
        <v/>
      </c>
      <c r="L25" t="str">
        <f>IF(COUNTBLANK(C25:J25)=8,"",
SUMIFS(Payoff!$D:$D,Payoff!$A:$A,Exam!$C$1,Payoff!$B:$B,$C25)+
SUMIFS(Payoff!$D:$D,Payoff!$A:$A,Exam!$D$1,Payoff!$B:$B,$D25)+
SUMIFS(Payoff!$D:$D,Payoff!$A:$A,Exam!$E$1,Payoff!$B:$B,$E25)+
SUMIFS(Payoff!$D:$D,Payoff!$A:$A,Exam!$F$1,Payoff!$B:$B,$F25)+
SUMIFS(Payoff!$D:$D,Payoff!$A:$A,Exam!$G$1,Payoff!$B:$B,$G25)+
SUMIFS(Payoff!$D:$D,Payoff!$A:$A,Exam!$H$1,Payoff!$B:$B,$H25)+
SUMIFS(Payoff!$D:$D,Payoff!$A:$A,Exam!$I$1,Payoff!$B:$B,$I25)+
SUMIFS(Payoff!$D:$D,Payoff!$A:$A,Exam!$J$1,Payoff!$B:$B,$J25))</f>
        <v/>
      </c>
      <c r="M25" t="str">
        <f t="shared" si="0"/>
        <v/>
      </c>
    </row>
    <row r="26" spans="1:15" x14ac:dyDescent="0.25">
      <c r="A26">
        <v>25</v>
      </c>
      <c r="B26" t="s">
        <v>50</v>
      </c>
      <c r="C26">
        <v>36000</v>
      </c>
      <c r="D26" t="s">
        <v>8</v>
      </c>
      <c r="E26" t="s">
        <v>13</v>
      </c>
      <c r="F26" s="1" t="s">
        <v>17</v>
      </c>
      <c r="G26" t="s">
        <v>25</v>
      </c>
      <c r="H26" t="s">
        <v>40</v>
      </c>
      <c r="I26" t="s">
        <v>26</v>
      </c>
      <c r="J26" t="s">
        <v>32</v>
      </c>
      <c r="K26">
        <f>IF(COUNTBLANK(C26:J26)=8,"",
SUMIFS(Payoff!$C:$C,Payoff!$A:$A,Exam!$C$1,Payoff!$B:$B,$C26)+
SUMIFS(Payoff!$C:$C,Payoff!$A:$A,Exam!$D$1,Payoff!$B:$B,$D26)+
SUMIFS(Payoff!$C:$C,Payoff!$A:$A,Exam!$E$1,Payoff!$B:$B,$E26)+
SUMIFS(Payoff!$C:$C,Payoff!$A:$A,Exam!$F$1,Payoff!$B:$B,$F26)+
SUMIFS(Payoff!$C:$C,Payoff!$A:$A,Exam!$G$1,Payoff!$B:$B,$G26)+
SUMIFS(Payoff!$C:$C,Payoff!$A:$A,Exam!$H$1,Payoff!$B:$B,$H26)+
SUMIFS(Payoff!$C:$C,Payoff!$A:$A,Exam!$I$1,Payoff!$B:$B,$I26)+
SUMIFS(Payoff!$C:$C,Payoff!$A:$A,Exam!$J$1,Payoff!$B:$B,$J26))</f>
        <v>7120</v>
      </c>
      <c r="L26">
        <f>IF(COUNTBLANK(C26:J26)=8,"",
SUMIFS(Payoff!$D:$D,Payoff!$A:$A,Exam!$C$1,Payoff!$B:$B,$C26)+
SUMIFS(Payoff!$D:$D,Payoff!$A:$A,Exam!$D$1,Payoff!$B:$B,$D26)+
SUMIFS(Payoff!$D:$D,Payoff!$A:$A,Exam!$E$1,Payoff!$B:$B,$E26)+
SUMIFS(Payoff!$D:$D,Payoff!$A:$A,Exam!$F$1,Payoff!$B:$B,$F26)+
SUMIFS(Payoff!$D:$D,Payoff!$A:$A,Exam!$G$1,Payoff!$B:$B,$G26)+
SUMIFS(Payoff!$D:$D,Payoff!$A:$A,Exam!$H$1,Payoff!$B:$B,$H26)+
SUMIFS(Payoff!$D:$D,Payoff!$A:$A,Exam!$I$1,Payoff!$B:$B,$I26)+
SUMIFS(Payoff!$D:$D,Payoff!$A:$A,Exam!$J$1,Payoff!$B:$B,$J26))</f>
        <v>7240</v>
      </c>
      <c r="M26">
        <f t="shared" si="0"/>
        <v>14360</v>
      </c>
      <c r="N26">
        <v>6</v>
      </c>
      <c r="O26">
        <v>5</v>
      </c>
    </row>
    <row r="27" spans="1:15" x14ac:dyDescent="0.25">
      <c r="A27">
        <v>26</v>
      </c>
      <c r="B27" t="s">
        <v>50</v>
      </c>
      <c r="C27">
        <v>36000</v>
      </c>
      <c r="D27" t="s">
        <v>8</v>
      </c>
      <c r="E27" t="s">
        <v>13</v>
      </c>
      <c r="F27" s="1" t="s">
        <v>17</v>
      </c>
      <c r="G27" t="s">
        <v>25</v>
      </c>
      <c r="H27" t="s">
        <v>41</v>
      </c>
      <c r="I27" t="s">
        <v>28</v>
      </c>
      <c r="J27" t="s">
        <v>32</v>
      </c>
      <c r="K27">
        <f>IF(COUNTBLANK(C27:J27)=8,"",
SUMIFS(Payoff!$C:$C,Payoff!$A:$A,Exam!$C$1,Payoff!$B:$B,$C27)+
SUMIFS(Payoff!$C:$C,Payoff!$A:$A,Exam!$D$1,Payoff!$B:$B,$D27)+
SUMIFS(Payoff!$C:$C,Payoff!$A:$A,Exam!$E$1,Payoff!$B:$B,$E27)+
SUMIFS(Payoff!$C:$C,Payoff!$A:$A,Exam!$F$1,Payoff!$B:$B,$F27)+
SUMIFS(Payoff!$C:$C,Payoff!$A:$A,Exam!$G$1,Payoff!$B:$B,$G27)+
SUMIFS(Payoff!$C:$C,Payoff!$A:$A,Exam!$H$1,Payoff!$B:$B,$H27)+
SUMIFS(Payoff!$C:$C,Payoff!$A:$A,Exam!$I$1,Payoff!$B:$B,$I27)+
SUMIFS(Payoff!$C:$C,Payoff!$A:$A,Exam!$J$1,Payoff!$B:$B,$J27))</f>
        <v>6300</v>
      </c>
      <c r="L27">
        <f>IF(COUNTBLANK(C27:J27)=8,"",
SUMIFS(Payoff!$D:$D,Payoff!$A:$A,Exam!$C$1,Payoff!$B:$B,$C27)+
SUMIFS(Payoff!$D:$D,Payoff!$A:$A,Exam!$D$1,Payoff!$B:$B,$D27)+
SUMIFS(Payoff!$D:$D,Payoff!$A:$A,Exam!$E$1,Payoff!$B:$B,$E27)+
SUMIFS(Payoff!$D:$D,Payoff!$A:$A,Exam!$F$1,Payoff!$B:$B,$F27)+
SUMIFS(Payoff!$D:$D,Payoff!$A:$A,Exam!$G$1,Payoff!$B:$B,$G27)+
SUMIFS(Payoff!$D:$D,Payoff!$A:$A,Exam!$H$1,Payoff!$B:$B,$H27)+
SUMIFS(Payoff!$D:$D,Payoff!$A:$A,Exam!$I$1,Payoff!$B:$B,$I27)+
SUMIFS(Payoff!$D:$D,Payoff!$A:$A,Exam!$J$1,Payoff!$B:$B,$J27))</f>
        <v>7700</v>
      </c>
      <c r="M27">
        <f t="shared" si="0"/>
        <v>14000</v>
      </c>
      <c r="N27">
        <v>7</v>
      </c>
      <c r="O27">
        <v>7</v>
      </c>
    </row>
    <row r="28" spans="1:15" s="3" customFormat="1" x14ac:dyDescent="0.25">
      <c r="A28" s="3">
        <v>27</v>
      </c>
      <c r="B28" s="3" t="s">
        <v>50</v>
      </c>
      <c r="C28" s="3">
        <v>36000</v>
      </c>
      <c r="D28" s="3" t="s">
        <v>10</v>
      </c>
      <c r="E28" s="3" t="s">
        <v>13</v>
      </c>
      <c r="F28" s="10" t="s">
        <v>17</v>
      </c>
      <c r="G28" s="3" t="s">
        <v>25</v>
      </c>
      <c r="H28" s="3" t="s">
        <v>40</v>
      </c>
      <c r="I28" s="3" t="s">
        <v>26</v>
      </c>
      <c r="J28" s="3" t="s">
        <v>32</v>
      </c>
      <c r="K28" s="3">
        <f>IF(COUNTBLANK(C28:J28)=8,"",
SUMIFS(Payoff!$C:$C,Payoff!$A:$A,Exam!$C$1,Payoff!$B:$B,$C28)+
SUMIFS(Payoff!$C:$C,Payoff!$A:$A,Exam!$D$1,Payoff!$B:$B,$D28)+
SUMIFS(Payoff!$C:$C,Payoff!$A:$A,Exam!$E$1,Payoff!$B:$B,$E28)+
SUMIFS(Payoff!$C:$C,Payoff!$A:$A,Exam!$F$1,Payoff!$B:$B,$F28)+
SUMIFS(Payoff!$C:$C,Payoff!$A:$A,Exam!$G$1,Payoff!$B:$B,$G28)+
SUMIFS(Payoff!$C:$C,Payoff!$A:$A,Exam!$H$1,Payoff!$B:$B,$H28)+
SUMIFS(Payoff!$C:$C,Payoff!$A:$A,Exam!$I$1,Payoff!$B:$B,$I28)+
SUMIFS(Payoff!$C:$C,Payoff!$A:$A,Exam!$J$1,Payoff!$B:$B,$J28))</f>
        <v>6980</v>
      </c>
      <c r="L28" s="3">
        <f>IF(COUNTBLANK(C28:J28)=8,"",
SUMIFS(Payoff!$D:$D,Payoff!$A:$A,Exam!$C$1,Payoff!$B:$B,$C28)+
SUMIFS(Payoff!$D:$D,Payoff!$A:$A,Exam!$D$1,Payoff!$B:$B,$D28)+
SUMIFS(Payoff!$D:$D,Payoff!$A:$A,Exam!$E$1,Payoff!$B:$B,$E28)+
SUMIFS(Payoff!$D:$D,Payoff!$A:$A,Exam!$F$1,Payoff!$B:$B,$F28)+
SUMIFS(Payoff!$D:$D,Payoff!$A:$A,Exam!$G$1,Payoff!$B:$B,$G28)+
SUMIFS(Payoff!$D:$D,Payoff!$A:$A,Exam!$H$1,Payoff!$B:$B,$H28)+
SUMIFS(Payoff!$D:$D,Payoff!$A:$A,Exam!$I$1,Payoff!$B:$B,$I28)+
SUMIFS(Payoff!$D:$D,Payoff!$A:$A,Exam!$J$1,Payoff!$B:$B,$J28))</f>
        <v>7700</v>
      </c>
      <c r="M28" s="3">
        <f t="shared" si="0"/>
        <v>14680</v>
      </c>
      <c r="N28" s="3">
        <v>7</v>
      </c>
      <c r="O28" s="3">
        <v>7</v>
      </c>
    </row>
    <row r="29" spans="1:15" x14ac:dyDescent="0.25">
      <c r="A29">
        <v>28</v>
      </c>
      <c r="B29" s="3" t="s">
        <v>50</v>
      </c>
      <c r="C29">
        <v>39000</v>
      </c>
      <c r="D29" t="s">
        <v>10</v>
      </c>
      <c r="E29" t="s">
        <v>13</v>
      </c>
      <c r="F29" s="1" t="s">
        <v>17</v>
      </c>
      <c r="G29" t="s">
        <v>25</v>
      </c>
      <c r="H29" t="s">
        <v>43</v>
      </c>
      <c r="I29" t="s">
        <v>28</v>
      </c>
      <c r="J29" t="s">
        <v>33</v>
      </c>
      <c r="K29">
        <f>IF(COUNTBLANK(C29:J29)=8,"",
SUMIFS(Payoff!$C:$C,Payoff!$A:$A,Exam!$C$1,Payoff!$B:$B,$C29)+
SUMIFS(Payoff!$C:$C,Payoff!$A:$A,Exam!$D$1,Payoff!$B:$B,$D29)+
SUMIFS(Payoff!$C:$C,Payoff!$A:$A,Exam!$E$1,Payoff!$B:$B,$E29)+
SUMIFS(Payoff!$C:$C,Payoff!$A:$A,Exam!$F$1,Payoff!$B:$B,$F29)+
SUMIFS(Payoff!$C:$C,Payoff!$A:$A,Exam!$G$1,Payoff!$B:$B,$G29)+
SUMIFS(Payoff!$C:$C,Payoff!$A:$A,Exam!$H$1,Payoff!$B:$B,$H29)+
SUMIFS(Payoff!$C:$C,Payoff!$A:$A,Exam!$I$1,Payoff!$B:$B,$I29)+
SUMIFS(Payoff!$C:$C,Payoff!$A:$A,Exam!$J$1,Payoff!$B:$B,$J29))</f>
        <v>5280</v>
      </c>
      <c r="L29">
        <f>IF(COUNTBLANK(C29:J29)=8,"",
SUMIFS(Payoff!$D:$D,Payoff!$A:$A,Exam!$C$1,Payoff!$B:$B,$C29)+
SUMIFS(Payoff!$D:$D,Payoff!$A:$A,Exam!$D$1,Payoff!$B:$B,$D29)+
SUMIFS(Payoff!$D:$D,Payoff!$A:$A,Exam!$E$1,Payoff!$B:$B,$E29)+
SUMIFS(Payoff!$D:$D,Payoff!$A:$A,Exam!$F$1,Payoff!$B:$B,$F29)+
SUMIFS(Payoff!$D:$D,Payoff!$A:$A,Exam!$G$1,Payoff!$B:$B,$G29)+
SUMIFS(Payoff!$D:$D,Payoff!$A:$A,Exam!$H$1,Payoff!$B:$B,$H29)+
SUMIFS(Payoff!$D:$D,Payoff!$A:$A,Exam!$I$1,Payoff!$B:$B,$I29)+
SUMIFS(Payoff!$D:$D,Payoff!$A:$A,Exam!$J$1,Payoff!$B:$B,$J29))</f>
        <v>8880</v>
      </c>
      <c r="M29">
        <f t="shared" si="0"/>
        <v>14160</v>
      </c>
      <c r="N29" s="3">
        <v>6</v>
      </c>
      <c r="O29" s="3">
        <v>7</v>
      </c>
    </row>
    <row r="30" spans="1:15" x14ac:dyDescent="0.25">
      <c r="A30">
        <v>29</v>
      </c>
      <c r="B30" t="s">
        <v>50</v>
      </c>
      <c r="C30">
        <v>39000</v>
      </c>
      <c r="D30" t="s">
        <v>6</v>
      </c>
      <c r="E30" t="s">
        <v>13</v>
      </c>
      <c r="F30" s="1" t="s">
        <v>17</v>
      </c>
      <c r="G30" t="s">
        <v>25</v>
      </c>
      <c r="H30" t="s">
        <v>41</v>
      </c>
      <c r="I30" t="s">
        <v>26</v>
      </c>
      <c r="J30" t="s">
        <v>32</v>
      </c>
      <c r="K30">
        <f>IF(COUNTBLANK(C30:J30)=8,"",
SUMIFS(Payoff!$C:$C,Payoff!$A:$A,Exam!$C$1,Payoff!$B:$B,$C30)+
SUMIFS(Payoff!$C:$C,Payoff!$A:$A,Exam!$D$1,Payoff!$B:$B,$D30)+
SUMIFS(Payoff!$C:$C,Payoff!$A:$A,Exam!$E$1,Payoff!$B:$B,$E30)+
SUMIFS(Payoff!$C:$C,Payoff!$A:$A,Exam!$F$1,Payoff!$B:$B,$F30)+
SUMIFS(Payoff!$C:$C,Payoff!$A:$A,Exam!$G$1,Payoff!$B:$B,$G30)+
SUMIFS(Payoff!$C:$C,Payoff!$A:$A,Exam!$H$1,Payoff!$B:$B,$H30)+
SUMIFS(Payoff!$C:$C,Payoff!$A:$A,Exam!$I$1,Payoff!$B:$B,$I30)+
SUMIFS(Payoff!$C:$C,Payoff!$A:$A,Exam!$J$1,Payoff!$B:$B,$J30))</f>
        <v>6710</v>
      </c>
      <c r="L30">
        <f>IF(COUNTBLANK(C30:J30)=8,"",
SUMIFS(Payoff!$D:$D,Payoff!$A:$A,Exam!$C$1,Payoff!$B:$B,$C30)+
SUMIFS(Payoff!$D:$D,Payoff!$A:$A,Exam!$D$1,Payoff!$B:$B,$D30)+
SUMIFS(Payoff!$D:$D,Payoff!$A:$A,Exam!$E$1,Payoff!$B:$B,$E30)+
SUMIFS(Payoff!$D:$D,Payoff!$A:$A,Exam!$F$1,Payoff!$B:$B,$F30)+
SUMIFS(Payoff!$D:$D,Payoff!$A:$A,Exam!$G$1,Payoff!$B:$B,$G30)+
SUMIFS(Payoff!$D:$D,Payoff!$A:$A,Exam!$H$1,Payoff!$B:$B,$H30)+
SUMIFS(Payoff!$D:$D,Payoff!$A:$A,Exam!$I$1,Payoff!$B:$B,$I30)+
SUMIFS(Payoff!$D:$D,Payoff!$A:$A,Exam!$J$1,Payoff!$B:$B,$J30))</f>
        <v>7330</v>
      </c>
      <c r="M30">
        <f t="shared" si="0"/>
        <v>14040</v>
      </c>
      <c r="N30">
        <v>7</v>
      </c>
      <c r="O30">
        <v>7</v>
      </c>
    </row>
    <row r="31" spans="1:15" x14ac:dyDescent="0.25">
      <c r="A31">
        <v>30</v>
      </c>
      <c r="F31" s="1"/>
      <c r="K31" t="str">
        <f>IF(COUNTBLANK(C31:J31)=8,"",
SUMIFS(Payoff!$C:$C,Payoff!$A:$A,Exam!$C$1,Payoff!$B:$B,$C31)+
SUMIFS(Payoff!$C:$C,Payoff!$A:$A,Exam!$D$1,Payoff!$B:$B,$D31)+
SUMIFS(Payoff!$C:$C,Payoff!$A:$A,Exam!$E$1,Payoff!$B:$B,$E31)+
SUMIFS(Payoff!$C:$C,Payoff!$A:$A,Exam!$F$1,Payoff!$B:$B,$F31)+
SUMIFS(Payoff!$C:$C,Payoff!$A:$A,Exam!$G$1,Payoff!$B:$B,$G31)+
SUMIFS(Payoff!$C:$C,Payoff!$A:$A,Exam!$H$1,Payoff!$B:$B,$H31)+
SUMIFS(Payoff!$C:$C,Payoff!$A:$A,Exam!$I$1,Payoff!$B:$B,$I31)+
SUMIFS(Payoff!$C:$C,Payoff!$A:$A,Exam!$J$1,Payoff!$B:$B,$J31))</f>
        <v/>
      </c>
      <c r="L31" t="str">
        <f>IF(COUNTBLANK(C31:J31)=8,"",
SUMIFS(Payoff!$D:$D,Payoff!$A:$A,Exam!$C$1,Payoff!$B:$B,$C31)+
SUMIFS(Payoff!$D:$D,Payoff!$A:$A,Exam!$D$1,Payoff!$B:$B,$D31)+
SUMIFS(Payoff!$D:$D,Payoff!$A:$A,Exam!$E$1,Payoff!$B:$B,$E31)+
SUMIFS(Payoff!$D:$D,Payoff!$A:$A,Exam!$F$1,Payoff!$B:$B,$F31)+
SUMIFS(Payoff!$D:$D,Payoff!$A:$A,Exam!$G$1,Payoff!$B:$B,$G31)+
SUMIFS(Payoff!$D:$D,Payoff!$A:$A,Exam!$H$1,Payoff!$B:$B,$H31)+
SUMIFS(Payoff!$D:$D,Payoff!$A:$A,Exam!$I$1,Payoff!$B:$B,$I31)+
SUMIFS(Payoff!$D:$D,Payoff!$A:$A,Exam!$J$1,Payoff!$B:$B,$J31))</f>
        <v/>
      </c>
      <c r="M31" t="str">
        <f t="shared" si="0"/>
        <v/>
      </c>
    </row>
    <row r="32" spans="1:15" x14ac:dyDescent="0.25">
      <c r="A32">
        <v>31</v>
      </c>
      <c r="B32" t="s">
        <v>50</v>
      </c>
      <c r="C32">
        <v>36000</v>
      </c>
      <c r="D32" t="s">
        <v>8</v>
      </c>
      <c r="E32" t="s">
        <v>12</v>
      </c>
      <c r="F32" s="1" t="s">
        <v>17</v>
      </c>
      <c r="G32" t="s">
        <v>25</v>
      </c>
      <c r="H32" t="s">
        <v>42</v>
      </c>
      <c r="I32" t="s">
        <v>27</v>
      </c>
      <c r="J32" t="s">
        <v>32</v>
      </c>
      <c r="K32">
        <f>IF(COUNTBLANK(C32:J32)=8,"",
SUMIFS(Payoff!$C:$C,Payoff!$A:$A,Exam!$C$1,Payoff!$B:$B,$C32)+
SUMIFS(Payoff!$C:$C,Payoff!$A:$A,Exam!$D$1,Payoff!$B:$B,$D32)+
SUMIFS(Payoff!$C:$C,Payoff!$A:$A,Exam!$E$1,Payoff!$B:$B,$E32)+
SUMIFS(Payoff!$C:$C,Payoff!$A:$A,Exam!$F$1,Payoff!$B:$B,$F32)+
SUMIFS(Payoff!$C:$C,Payoff!$A:$A,Exam!$G$1,Payoff!$B:$B,$G32)+
SUMIFS(Payoff!$C:$C,Payoff!$A:$A,Exam!$H$1,Payoff!$B:$B,$H32)+
SUMIFS(Payoff!$C:$C,Payoff!$A:$A,Exam!$I$1,Payoff!$B:$B,$I32)+
SUMIFS(Payoff!$C:$C,Payoff!$A:$A,Exam!$J$1,Payoff!$B:$B,$J32))</f>
        <v>7680</v>
      </c>
      <c r="L32">
        <f>IF(COUNTBLANK(C32:J32)=8,"",
SUMIFS(Payoff!$D:$D,Payoff!$A:$A,Exam!$C$1,Payoff!$B:$B,$C32)+
SUMIFS(Payoff!$D:$D,Payoff!$A:$A,Exam!$D$1,Payoff!$B:$B,$D32)+
SUMIFS(Payoff!$D:$D,Payoff!$A:$A,Exam!$E$1,Payoff!$B:$B,$E32)+
SUMIFS(Payoff!$D:$D,Payoff!$A:$A,Exam!$F$1,Payoff!$B:$B,$F32)+
SUMIFS(Payoff!$D:$D,Payoff!$A:$A,Exam!$G$1,Payoff!$B:$B,$G32)+
SUMIFS(Payoff!$D:$D,Payoff!$A:$A,Exam!$H$1,Payoff!$B:$B,$H32)+
SUMIFS(Payoff!$D:$D,Payoff!$A:$A,Exam!$I$1,Payoff!$B:$B,$I32)+
SUMIFS(Payoff!$D:$D,Payoff!$A:$A,Exam!$J$1,Payoff!$B:$B,$J32))</f>
        <v>6500</v>
      </c>
      <c r="M32">
        <f t="shared" si="0"/>
        <v>14180</v>
      </c>
      <c r="N32">
        <v>6</v>
      </c>
      <c r="O32">
        <v>6</v>
      </c>
    </row>
    <row r="33" spans="1:15" x14ac:dyDescent="0.25">
      <c r="A33">
        <v>32</v>
      </c>
      <c r="B33" t="s">
        <v>50</v>
      </c>
      <c r="C33">
        <v>36000</v>
      </c>
      <c r="D33" t="s">
        <v>7</v>
      </c>
      <c r="E33" t="s">
        <v>13</v>
      </c>
      <c r="F33" s="1" t="s">
        <v>19</v>
      </c>
      <c r="G33" t="s">
        <v>25</v>
      </c>
      <c r="H33" t="s">
        <v>42</v>
      </c>
      <c r="I33" t="s">
        <v>26</v>
      </c>
      <c r="J33" t="s">
        <v>32</v>
      </c>
      <c r="K33">
        <f>IF(COUNTBLANK(C33:J33)=8,"",
SUMIFS(Payoff!$C:$C,Payoff!$A:$A,Exam!$C$1,Payoff!$B:$B,$C33)+
SUMIFS(Payoff!$C:$C,Payoff!$A:$A,Exam!$D$1,Payoff!$B:$B,$D33)+
SUMIFS(Payoff!$C:$C,Payoff!$A:$A,Exam!$E$1,Payoff!$B:$B,$E33)+
SUMIFS(Payoff!$C:$C,Payoff!$A:$A,Exam!$F$1,Payoff!$B:$B,$F33)+
SUMIFS(Payoff!$C:$C,Payoff!$A:$A,Exam!$G$1,Payoff!$B:$B,$G33)+
SUMIFS(Payoff!$C:$C,Payoff!$A:$A,Exam!$H$1,Payoff!$B:$B,$H33)+
SUMIFS(Payoff!$C:$C,Payoff!$A:$A,Exam!$I$1,Payoff!$B:$B,$I33)+
SUMIFS(Payoff!$C:$C,Payoff!$A:$A,Exam!$J$1,Payoff!$B:$B,$J33))</f>
        <v>7350</v>
      </c>
      <c r="L33">
        <f>IF(COUNTBLANK(C33:J33)=8,"",
SUMIFS(Payoff!$D:$D,Payoff!$A:$A,Exam!$C$1,Payoff!$B:$B,$C33)+
SUMIFS(Payoff!$D:$D,Payoff!$A:$A,Exam!$D$1,Payoff!$B:$B,$D33)+
SUMIFS(Payoff!$D:$D,Payoff!$A:$A,Exam!$E$1,Payoff!$B:$B,$E33)+
SUMIFS(Payoff!$D:$D,Payoff!$A:$A,Exam!$F$1,Payoff!$B:$B,$F33)+
SUMIFS(Payoff!$D:$D,Payoff!$A:$A,Exam!$G$1,Payoff!$B:$B,$G33)+
SUMIFS(Payoff!$D:$D,Payoff!$A:$A,Exam!$H$1,Payoff!$B:$B,$H33)+
SUMIFS(Payoff!$D:$D,Payoff!$A:$A,Exam!$I$1,Payoff!$B:$B,$I33)+
SUMIFS(Payoff!$D:$D,Payoff!$A:$A,Exam!$J$1,Payoff!$B:$B,$J33))</f>
        <v>6490</v>
      </c>
      <c r="M33">
        <f t="shared" si="0"/>
        <v>13840</v>
      </c>
      <c r="N33">
        <v>7</v>
      </c>
      <c r="O33">
        <v>5</v>
      </c>
    </row>
    <row r="34" spans="1:15" x14ac:dyDescent="0.25">
      <c r="A34">
        <v>33</v>
      </c>
      <c r="B34" t="s">
        <v>50</v>
      </c>
      <c r="C34">
        <v>36000</v>
      </c>
      <c r="D34" t="s">
        <v>10</v>
      </c>
      <c r="E34" t="s">
        <v>13</v>
      </c>
      <c r="F34" s="1" t="s">
        <v>17</v>
      </c>
      <c r="G34" t="s">
        <v>25</v>
      </c>
      <c r="H34" t="s">
        <v>41</v>
      </c>
      <c r="I34" t="s">
        <v>29</v>
      </c>
      <c r="J34" t="s">
        <v>32</v>
      </c>
      <c r="K34">
        <f>IF(COUNTBLANK(C34:J34)=8,"",
SUMIFS(Payoff!$C:$C,Payoff!$A:$A,Exam!$C$1,Payoff!$B:$B,$C34)+
SUMIFS(Payoff!$C:$C,Payoff!$A:$A,Exam!$D$1,Payoff!$B:$B,$D34)+
SUMIFS(Payoff!$C:$C,Payoff!$A:$A,Exam!$E$1,Payoff!$B:$B,$E34)+
SUMIFS(Payoff!$C:$C,Payoff!$A:$A,Exam!$F$1,Payoff!$B:$B,$F34)+
SUMIFS(Payoff!$C:$C,Payoff!$A:$A,Exam!$G$1,Payoff!$B:$B,$G34)+
SUMIFS(Payoff!$C:$C,Payoff!$A:$A,Exam!$H$1,Payoff!$B:$B,$H34)+
SUMIFS(Payoff!$C:$C,Payoff!$A:$A,Exam!$I$1,Payoff!$B:$B,$I34)+
SUMIFS(Payoff!$C:$C,Payoff!$A:$A,Exam!$J$1,Payoff!$B:$B,$J34))</f>
        <v>5800</v>
      </c>
      <c r="L34">
        <f>IF(COUNTBLANK(C34:J34)=8,"",
SUMIFS(Payoff!$D:$D,Payoff!$A:$A,Exam!$C$1,Payoff!$B:$B,$C34)+
SUMIFS(Payoff!$D:$D,Payoff!$A:$A,Exam!$D$1,Payoff!$B:$B,$D34)+
SUMIFS(Payoff!$D:$D,Payoff!$A:$A,Exam!$E$1,Payoff!$B:$B,$E34)+
SUMIFS(Payoff!$D:$D,Payoff!$A:$A,Exam!$F$1,Payoff!$B:$B,$F34)+
SUMIFS(Payoff!$D:$D,Payoff!$A:$A,Exam!$G$1,Payoff!$B:$B,$G34)+
SUMIFS(Payoff!$D:$D,Payoff!$A:$A,Exam!$H$1,Payoff!$B:$B,$H34)+
SUMIFS(Payoff!$D:$D,Payoff!$A:$A,Exam!$I$1,Payoff!$B:$B,$I34)+
SUMIFS(Payoff!$D:$D,Payoff!$A:$A,Exam!$J$1,Payoff!$B:$B,$J34))</f>
        <v>8340</v>
      </c>
      <c r="M34">
        <f t="shared" si="0"/>
        <v>14140</v>
      </c>
      <c r="N34">
        <v>7</v>
      </c>
      <c r="O34">
        <v>7</v>
      </c>
    </row>
    <row r="35" spans="1:15" x14ac:dyDescent="0.25">
      <c r="A35">
        <v>34</v>
      </c>
      <c r="B35" t="s">
        <v>50</v>
      </c>
      <c r="C35">
        <v>36000</v>
      </c>
      <c r="D35" t="s">
        <v>10</v>
      </c>
      <c r="E35" t="s">
        <v>12</v>
      </c>
      <c r="F35" s="1" t="s">
        <v>17</v>
      </c>
      <c r="G35" t="s">
        <v>25</v>
      </c>
      <c r="H35" t="s">
        <v>44</v>
      </c>
      <c r="I35" t="s">
        <v>26</v>
      </c>
      <c r="J35" t="s">
        <v>32</v>
      </c>
      <c r="K35">
        <f>IF(COUNTBLANK(C35:J35)=8,"",
SUMIFS(Payoff!$C:$C,Payoff!$A:$A,Exam!$C$1,Payoff!$B:$B,$C35)+
SUMIFS(Payoff!$C:$C,Payoff!$A:$A,Exam!$D$1,Payoff!$B:$B,$D35)+
SUMIFS(Payoff!$C:$C,Payoff!$A:$A,Exam!$E$1,Payoff!$B:$B,$E35)+
SUMIFS(Payoff!$C:$C,Payoff!$A:$A,Exam!$F$1,Payoff!$B:$B,$F35)+
SUMIFS(Payoff!$C:$C,Payoff!$A:$A,Exam!$G$1,Payoff!$B:$B,$G35)+
SUMIFS(Payoff!$C:$C,Payoff!$A:$A,Exam!$H$1,Payoff!$B:$B,$H35)+
SUMIFS(Payoff!$C:$C,Payoff!$A:$A,Exam!$I$1,Payoff!$B:$B,$I35)+
SUMIFS(Payoff!$C:$C,Payoff!$A:$A,Exam!$J$1,Payoff!$B:$B,$J35))</f>
        <v>7700</v>
      </c>
      <c r="L35">
        <f>IF(COUNTBLANK(C35:J35)=8,"",
SUMIFS(Payoff!$D:$D,Payoff!$A:$A,Exam!$C$1,Payoff!$B:$B,$C35)+
SUMIFS(Payoff!$D:$D,Payoff!$A:$A,Exam!$D$1,Payoff!$B:$B,$D35)+
SUMIFS(Payoff!$D:$D,Payoff!$A:$A,Exam!$E$1,Payoff!$B:$B,$E35)+
SUMIFS(Payoff!$D:$D,Payoff!$A:$A,Exam!$F$1,Payoff!$B:$B,$F35)+
SUMIFS(Payoff!$D:$D,Payoff!$A:$A,Exam!$G$1,Payoff!$B:$B,$G35)+
SUMIFS(Payoff!$D:$D,Payoff!$A:$A,Exam!$H$1,Payoff!$B:$B,$H35)+
SUMIFS(Payoff!$D:$D,Payoff!$A:$A,Exam!$I$1,Payoff!$B:$B,$I35)+
SUMIFS(Payoff!$D:$D,Payoff!$A:$A,Exam!$J$1,Payoff!$B:$B,$J35))</f>
        <v>6980</v>
      </c>
      <c r="M35">
        <f t="shared" si="0"/>
        <v>14680</v>
      </c>
      <c r="N35">
        <v>7</v>
      </c>
      <c r="O35">
        <v>7</v>
      </c>
    </row>
    <row r="36" spans="1:15" x14ac:dyDescent="0.25">
      <c r="A36">
        <v>35</v>
      </c>
      <c r="F36" s="1"/>
      <c r="K36" t="str">
        <f>IF(COUNTBLANK(C36:J36)=8,"",
SUMIFS(Payoff!$C:$C,Payoff!$A:$A,Exam!$C$1,Payoff!$B:$B,$C36)+
SUMIFS(Payoff!$C:$C,Payoff!$A:$A,Exam!$D$1,Payoff!$B:$B,$D36)+
SUMIFS(Payoff!$C:$C,Payoff!$A:$A,Exam!$E$1,Payoff!$B:$B,$E36)+
SUMIFS(Payoff!$C:$C,Payoff!$A:$A,Exam!$F$1,Payoff!$B:$B,$F36)+
SUMIFS(Payoff!$C:$C,Payoff!$A:$A,Exam!$G$1,Payoff!$B:$B,$G36)+
SUMIFS(Payoff!$C:$C,Payoff!$A:$A,Exam!$H$1,Payoff!$B:$B,$H36)+
SUMIFS(Payoff!$C:$C,Payoff!$A:$A,Exam!$I$1,Payoff!$B:$B,$I36)+
SUMIFS(Payoff!$C:$C,Payoff!$A:$A,Exam!$J$1,Payoff!$B:$B,$J36))</f>
        <v/>
      </c>
      <c r="L36" t="str">
        <f>IF(COUNTBLANK(C36:J36)=8,"",
SUMIFS(Payoff!$D:$D,Payoff!$A:$A,Exam!$C$1,Payoff!$B:$B,$C36)+
SUMIFS(Payoff!$D:$D,Payoff!$A:$A,Exam!$D$1,Payoff!$B:$B,$D36)+
SUMIFS(Payoff!$D:$D,Payoff!$A:$A,Exam!$E$1,Payoff!$B:$B,$E36)+
SUMIFS(Payoff!$D:$D,Payoff!$A:$A,Exam!$F$1,Payoff!$B:$B,$F36)+
SUMIFS(Payoff!$D:$D,Payoff!$A:$A,Exam!$G$1,Payoff!$B:$B,$G36)+
SUMIFS(Payoff!$D:$D,Payoff!$A:$A,Exam!$H$1,Payoff!$B:$B,$H36)+
SUMIFS(Payoff!$D:$D,Payoff!$A:$A,Exam!$I$1,Payoff!$B:$B,$I36)+
SUMIFS(Payoff!$D:$D,Payoff!$A:$A,Exam!$J$1,Payoff!$B:$B,$J36))</f>
        <v/>
      </c>
      <c r="M36" t="str">
        <f t="shared" ref="M36" si="1">IF(SUM(K36:L36)&lt;&gt;0,SUM(K36:L36),"")</f>
        <v/>
      </c>
    </row>
    <row r="37" spans="1:15" x14ac:dyDescent="0.25">
      <c r="A37">
        <v>36</v>
      </c>
      <c r="B37" t="s">
        <v>50</v>
      </c>
      <c r="C37">
        <v>39000</v>
      </c>
      <c r="D37" t="s">
        <v>7</v>
      </c>
      <c r="E37" t="s">
        <v>13</v>
      </c>
      <c r="F37" s="1" t="s">
        <v>17</v>
      </c>
      <c r="G37" t="s">
        <v>25</v>
      </c>
      <c r="H37" t="s">
        <v>41</v>
      </c>
      <c r="I37" t="s">
        <v>26</v>
      </c>
      <c r="J37" t="s">
        <v>32</v>
      </c>
      <c r="K37">
        <f>IF(COUNTBLANK(C37:J37)=8,"",
SUMIFS(Payoff!$C:$C,Payoff!$A:$A,Exam!$C$1,Payoff!$B:$B,$C37)+
SUMIFS(Payoff!$C:$C,Payoff!$A:$A,Exam!$D$1,Payoff!$B:$B,$D37)+
SUMIFS(Payoff!$C:$C,Payoff!$A:$A,Exam!$E$1,Payoff!$B:$B,$E37)+
SUMIFS(Payoff!$C:$C,Payoff!$A:$A,Exam!$F$1,Payoff!$B:$B,$F37)+
SUMIFS(Payoff!$C:$C,Payoff!$A:$A,Exam!$G$1,Payoff!$B:$B,$G37)+
SUMIFS(Payoff!$C:$C,Payoff!$A:$A,Exam!$H$1,Payoff!$B:$B,$H37)+
SUMIFS(Payoff!$C:$C,Payoff!$A:$A,Exam!$I$1,Payoff!$B:$B,$I37)+
SUMIFS(Payoff!$C:$C,Payoff!$A:$A,Exam!$J$1,Payoff!$B:$B,$J37))</f>
        <v>6640</v>
      </c>
      <c r="L37">
        <f>IF(COUNTBLANK(C37:J37)=8,"",
SUMIFS(Payoff!$D:$D,Payoff!$A:$A,Exam!$C$1,Payoff!$B:$B,$C37)+
SUMIFS(Payoff!$D:$D,Payoff!$A:$A,Exam!$D$1,Payoff!$B:$B,$D37)+
SUMIFS(Payoff!$D:$D,Payoff!$A:$A,Exam!$E$1,Payoff!$B:$B,$E37)+
SUMIFS(Payoff!$D:$D,Payoff!$A:$A,Exam!$F$1,Payoff!$B:$B,$F37)+
SUMIFS(Payoff!$D:$D,Payoff!$A:$A,Exam!$G$1,Payoff!$B:$B,$G37)+
SUMIFS(Payoff!$D:$D,Payoff!$A:$A,Exam!$H$1,Payoff!$B:$B,$H37)+
SUMIFS(Payoff!$D:$D,Payoff!$A:$A,Exam!$I$1,Payoff!$B:$B,$I37)+
SUMIFS(Payoff!$D:$D,Payoff!$A:$A,Exam!$J$1,Payoff!$B:$B,$J37))</f>
        <v>7560</v>
      </c>
      <c r="M37">
        <f t="shared" si="0"/>
        <v>14200</v>
      </c>
      <c r="N37">
        <v>5</v>
      </c>
      <c r="O37">
        <v>7</v>
      </c>
    </row>
    <row r="38" spans="1:15" x14ac:dyDescent="0.25">
      <c r="A38">
        <v>37</v>
      </c>
      <c r="F38" s="1"/>
      <c r="K38" t="str">
        <f>IF(COUNTBLANK(C38:J38)=8,"",
SUMIFS(Payoff!$C:$C,Payoff!$A:$A,Exam!$C$1,Payoff!$B:$B,$C38)+
SUMIFS(Payoff!$C:$C,Payoff!$A:$A,Exam!$D$1,Payoff!$B:$B,$D38)+
SUMIFS(Payoff!$C:$C,Payoff!$A:$A,Exam!$E$1,Payoff!$B:$B,$E38)+
SUMIFS(Payoff!$C:$C,Payoff!$A:$A,Exam!$F$1,Payoff!$B:$B,$F38)+
SUMIFS(Payoff!$C:$C,Payoff!$A:$A,Exam!$G$1,Payoff!$B:$B,$G38)+
SUMIFS(Payoff!$C:$C,Payoff!$A:$A,Exam!$H$1,Payoff!$B:$B,$H38)+
SUMIFS(Payoff!$C:$C,Payoff!$A:$A,Exam!$I$1,Payoff!$B:$B,$I38)+
SUMIFS(Payoff!$C:$C,Payoff!$A:$A,Exam!$J$1,Payoff!$B:$B,$J38))</f>
        <v/>
      </c>
      <c r="L38" t="str">
        <f>IF(COUNTBLANK(C38:J38)=8,"",
SUMIFS(Payoff!$D:$D,Payoff!$A:$A,Exam!$C$1,Payoff!$B:$B,$C38)+
SUMIFS(Payoff!$D:$D,Payoff!$A:$A,Exam!$D$1,Payoff!$B:$B,$D38)+
SUMIFS(Payoff!$D:$D,Payoff!$A:$A,Exam!$E$1,Payoff!$B:$B,$E38)+
SUMIFS(Payoff!$D:$D,Payoff!$A:$A,Exam!$F$1,Payoff!$B:$B,$F38)+
SUMIFS(Payoff!$D:$D,Payoff!$A:$A,Exam!$G$1,Payoff!$B:$B,$G38)+
SUMIFS(Payoff!$D:$D,Payoff!$A:$A,Exam!$H$1,Payoff!$B:$B,$H38)+
SUMIFS(Payoff!$D:$D,Payoff!$A:$A,Exam!$I$1,Payoff!$B:$B,$I38)+
SUMIFS(Payoff!$D:$D,Payoff!$A:$A,Exam!$J$1,Payoff!$B:$B,$J38))</f>
        <v/>
      </c>
      <c r="M38" t="str">
        <f t="shared" si="0"/>
        <v/>
      </c>
    </row>
    <row r="39" spans="1:15" x14ac:dyDescent="0.25">
      <c r="A39">
        <v>38</v>
      </c>
      <c r="B39" t="s">
        <v>50</v>
      </c>
      <c r="C39">
        <v>33000</v>
      </c>
      <c r="D39" t="s">
        <v>8</v>
      </c>
      <c r="E39" t="s">
        <v>13</v>
      </c>
      <c r="F39" s="1" t="s">
        <v>17</v>
      </c>
      <c r="G39" t="s">
        <v>25</v>
      </c>
      <c r="H39" t="s">
        <v>40</v>
      </c>
      <c r="I39" t="s">
        <v>27</v>
      </c>
      <c r="J39" t="s">
        <v>32</v>
      </c>
      <c r="K39">
        <f>IF(COUNTBLANK(C39:J39)=8,"",
SUMIFS(Payoff!$C:$C,Payoff!$A:$A,Exam!$C$1,Payoff!$B:$B,$C39)+
SUMIFS(Payoff!$C:$C,Payoff!$A:$A,Exam!$D$1,Payoff!$B:$B,$D39)+
SUMIFS(Payoff!$C:$C,Payoff!$A:$A,Exam!$E$1,Payoff!$B:$B,$E39)+
SUMIFS(Payoff!$C:$C,Payoff!$A:$A,Exam!$F$1,Payoff!$B:$B,$F39)+
SUMIFS(Payoff!$C:$C,Payoff!$A:$A,Exam!$G$1,Payoff!$B:$B,$G39)+
SUMIFS(Payoff!$C:$C,Payoff!$A:$A,Exam!$H$1,Payoff!$B:$B,$H39)+
SUMIFS(Payoff!$C:$C,Payoff!$A:$A,Exam!$I$1,Payoff!$B:$B,$I39)+
SUMIFS(Payoff!$C:$C,Payoff!$A:$A,Exam!$J$1,Payoff!$B:$B,$J39))</f>
        <v>7210</v>
      </c>
      <c r="L39">
        <f>IF(COUNTBLANK(C39:J39)=8,"",
SUMIFS(Payoff!$D:$D,Payoff!$A:$A,Exam!$C$1,Payoff!$B:$B,$C39)+
SUMIFS(Payoff!$D:$D,Payoff!$A:$A,Exam!$D$1,Payoff!$B:$B,$D39)+
SUMIFS(Payoff!$D:$D,Payoff!$A:$A,Exam!$E$1,Payoff!$B:$B,$E39)+
SUMIFS(Payoff!$D:$D,Payoff!$A:$A,Exam!$F$1,Payoff!$B:$B,$F39)+
SUMIFS(Payoff!$D:$D,Payoff!$A:$A,Exam!$G$1,Payoff!$B:$B,$G39)+
SUMIFS(Payoff!$D:$D,Payoff!$A:$A,Exam!$H$1,Payoff!$B:$B,$H39)+
SUMIFS(Payoff!$D:$D,Payoff!$A:$A,Exam!$I$1,Payoff!$B:$B,$I39)+
SUMIFS(Payoff!$D:$D,Payoff!$A:$A,Exam!$J$1,Payoff!$B:$B,$J39))</f>
        <v>6970</v>
      </c>
      <c r="M39">
        <f t="shared" si="0"/>
        <v>14180</v>
      </c>
    </row>
    <row r="40" spans="1:15" x14ac:dyDescent="0.25">
      <c r="A40">
        <v>39</v>
      </c>
      <c r="B40" t="s">
        <v>50</v>
      </c>
      <c r="C40">
        <v>36000</v>
      </c>
      <c r="D40" t="s">
        <v>10</v>
      </c>
      <c r="E40" t="s">
        <v>12</v>
      </c>
      <c r="F40" s="1" t="s">
        <v>17</v>
      </c>
      <c r="G40" t="s">
        <v>25</v>
      </c>
      <c r="H40" t="s">
        <v>43</v>
      </c>
      <c r="I40" t="s">
        <v>26</v>
      </c>
      <c r="J40" t="s">
        <v>33</v>
      </c>
      <c r="K40">
        <f>IF(COUNTBLANK(C40:J40)=8,"",
SUMIFS(Payoff!$C:$C,Payoff!$A:$A,Exam!$C$1,Payoff!$B:$B,$C40)+
SUMIFS(Payoff!$C:$C,Payoff!$A:$A,Exam!$D$1,Payoff!$B:$B,$D40)+
SUMIFS(Payoff!$C:$C,Payoff!$A:$A,Exam!$E$1,Payoff!$B:$B,$E40)+
SUMIFS(Payoff!$C:$C,Payoff!$A:$A,Exam!$F$1,Payoff!$B:$B,$F40)+
SUMIFS(Payoff!$C:$C,Payoff!$A:$A,Exam!$G$1,Payoff!$B:$B,$G40)+
SUMIFS(Payoff!$C:$C,Payoff!$A:$A,Exam!$H$1,Payoff!$B:$B,$H40)+
SUMIFS(Payoff!$C:$C,Payoff!$A:$A,Exam!$I$1,Payoff!$B:$B,$I40)+
SUMIFS(Payoff!$C:$C,Payoff!$A:$A,Exam!$J$1,Payoff!$B:$B,$J40))</f>
        <v>7570</v>
      </c>
      <c r="L40">
        <f>IF(COUNTBLANK(C40:J40)=8,"",
SUMIFS(Payoff!$D:$D,Payoff!$A:$A,Exam!$C$1,Payoff!$B:$B,$C40)+
SUMIFS(Payoff!$D:$D,Payoff!$A:$A,Exam!$D$1,Payoff!$B:$B,$D40)+
SUMIFS(Payoff!$D:$D,Payoff!$A:$A,Exam!$E$1,Payoff!$B:$B,$E40)+
SUMIFS(Payoff!$D:$D,Payoff!$A:$A,Exam!$F$1,Payoff!$B:$B,$F40)+
SUMIFS(Payoff!$D:$D,Payoff!$A:$A,Exam!$G$1,Payoff!$B:$B,$G40)+
SUMIFS(Payoff!$D:$D,Payoff!$A:$A,Exam!$H$1,Payoff!$B:$B,$H40)+
SUMIFS(Payoff!$D:$D,Payoff!$A:$A,Exam!$I$1,Payoff!$B:$B,$I40)+
SUMIFS(Payoff!$D:$D,Payoff!$A:$A,Exam!$J$1,Payoff!$B:$B,$J40))</f>
        <v>6950</v>
      </c>
      <c r="M40">
        <f t="shared" si="0"/>
        <v>14520</v>
      </c>
      <c r="N40">
        <v>7</v>
      </c>
      <c r="O40">
        <v>7</v>
      </c>
    </row>
    <row r="41" spans="1:15" x14ac:dyDescent="0.25">
      <c r="A41">
        <v>40</v>
      </c>
      <c r="B41" t="s">
        <v>50</v>
      </c>
      <c r="C41">
        <v>36000</v>
      </c>
      <c r="D41" t="s">
        <v>10</v>
      </c>
      <c r="E41" t="s">
        <v>13</v>
      </c>
      <c r="F41" s="1" t="s">
        <v>17</v>
      </c>
      <c r="G41" t="s">
        <v>25</v>
      </c>
      <c r="H41" t="s">
        <v>40</v>
      </c>
      <c r="I41" t="s">
        <v>26</v>
      </c>
      <c r="J41" t="s">
        <v>32</v>
      </c>
      <c r="K41">
        <f>IF(COUNTBLANK(C41:J41)=8,"",
SUMIFS(Payoff!$C:$C,Payoff!$A:$A,Exam!$C$1,Payoff!$B:$B,$C41)+
SUMIFS(Payoff!$C:$C,Payoff!$A:$A,Exam!$D$1,Payoff!$B:$B,$D41)+
SUMIFS(Payoff!$C:$C,Payoff!$A:$A,Exam!$E$1,Payoff!$B:$B,$E41)+
SUMIFS(Payoff!$C:$C,Payoff!$A:$A,Exam!$F$1,Payoff!$B:$B,$F41)+
SUMIFS(Payoff!$C:$C,Payoff!$A:$A,Exam!$G$1,Payoff!$B:$B,$G41)+
SUMIFS(Payoff!$C:$C,Payoff!$A:$A,Exam!$H$1,Payoff!$B:$B,$H41)+
SUMIFS(Payoff!$C:$C,Payoff!$A:$A,Exam!$I$1,Payoff!$B:$B,$I41)+
SUMIFS(Payoff!$C:$C,Payoff!$A:$A,Exam!$J$1,Payoff!$B:$B,$J41))</f>
        <v>6980</v>
      </c>
      <c r="L41">
        <f>IF(COUNTBLANK(C41:J41)=8,"",
SUMIFS(Payoff!$D:$D,Payoff!$A:$A,Exam!$C$1,Payoff!$B:$B,$C41)+
SUMIFS(Payoff!$D:$D,Payoff!$A:$A,Exam!$D$1,Payoff!$B:$B,$D41)+
SUMIFS(Payoff!$D:$D,Payoff!$A:$A,Exam!$E$1,Payoff!$B:$B,$E41)+
SUMIFS(Payoff!$D:$D,Payoff!$A:$A,Exam!$F$1,Payoff!$B:$B,$F41)+
SUMIFS(Payoff!$D:$D,Payoff!$A:$A,Exam!$G$1,Payoff!$B:$B,$G41)+
SUMIFS(Payoff!$D:$D,Payoff!$A:$A,Exam!$H$1,Payoff!$B:$B,$H41)+
SUMIFS(Payoff!$D:$D,Payoff!$A:$A,Exam!$I$1,Payoff!$B:$B,$I41)+
SUMIFS(Payoff!$D:$D,Payoff!$A:$A,Exam!$J$1,Payoff!$B:$B,$J41))</f>
        <v>7700</v>
      </c>
      <c r="M41">
        <f t="shared" si="0"/>
        <v>14680</v>
      </c>
      <c r="N41">
        <v>7</v>
      </c>
      <c r="O41">
        <v>7</v>
      </c>
    </row>
    <row r="42" spans="1:15" x14ac:dyDescent="0.25">
      <c r="A42">
        <v>41</v>
      </c>
      <c r="B42" t="s">
        <v>50</v>
      </c>
      <c r="C42">
        <v>33000</v>
      </c>
      <c r="D42" t="s">
        <v>8</v>
      </c>
      <c r="E42" t="s">
        <v>13</v>
      </c>
      <c r="F42" s="1" t="s">
        <v>17</v>
      </c>
      <c r="G42" t="s">
        <v>25</v>
      </c>
      <c r="H42" t="s">
        <v>40</v>
      </c>
      <c r="I42" t="s">
        <v>26</v>
      </c>
      <c r="J42" t="s">
        <v>32</v>
      </c>
      <c r="K42">
        <f>IF(COUNTBLANK(C42:J42)=8,"",
SUMIFS(Payoff!$C:$C,Payoff!$A:$A,Exam!$C$1,Payoff!$B:$B,$C42)+
SUMIFS(Payoff!$C:$C,Payoff!$A:$A,Exam!$D$1,Payoff!$B:$B,$D42)+
SUMIFS(Payoff!$C:$C,Payoff!$A:$A,Exam!$E$1,Payoff!$B:$B,$E42)+
SUMIFS(Payoff!$C:$C,Payoff!$A:$A,Exam!$F$1,Payoff!$B:$B,$F42)+
SUMIFS(Payoff!$C:$C,Payoff!$A:$A,Exam!$G$1,Payoff!$B:$B,$G42)+
SUMIFS(Payoff!$C:$C,Payoff!$A:$A,Exam!$H$1,Payoff!$B:$B,$H42)+
SUMIFS(Payoff!$C:$C,Payoff!$A:$A,Exam!$I$1,Payoff!$B:$B,$I42)+
SUMIFS(Payoff!$C:$C,Payoff!$A:$A,Exam!$J$1,Payoff!$B:$B,$J42))</f>
        <v>7570</v>
      </c>
      <c r="L42">
        <f>IF(COUNTBLANK(C42:J42)=8,"",
SUMIFS(Payoff!$D:$D,Payoff!$A:$A,Exam!$C$1,Payoff!$B:$B,$C42)+
SUMIFS(Payoff!$D:$D,Payoff!$A:$A,Exam!$D$1,Payoff!$B:$B,$D42)+
SUMIFS(Payoff!$D:$D,Payoff!$A:$A,Exam!$E$1,Payoff!$B:$B,$E42)+
SUMIFS(Payoff!$D:$D,Payoff!$A:$A,Exam!$F$1,Payoff!$B:$B,$F42)+
SUMIFS(Payoff!$D:$D,Payoff!$A:$A,Exam!$G$1,Payoff!$B:$B,$G42)+
SUMIFS(Payoff!$D:$D,Payoff!$A:$A,Exam!$H$1,Payoff!$B:$B,$H42)+
SUMIFS(Payoff!$D:$D,Payoff!$A:$A,Exam!$I$1,Payoff!$B:$B,$I42)+
SUMIFS(Payoff!$D:$D,Payoff!$A:$A,Exam!$J$1,Payoff!$B:$B,$J42))</f>
        <v>6790</v>
      </c>
      <c r="M42">
        <f t="shared" si="0"/>
        <v>14360</v>
      </c>
      <c r="N42">
        <v>6</v>
      </c>
      <c r="O42">
        <v>6</v>
      </c>
    </row>
    <row r="43" spans="1:15" x14ac:dyDescent="0.25">
      <c r="A43">
        <v>42</v>
      </c>
      <c r="B43" t="s">
        <v>50</v>
      </c>
      <c r="C43">
        <v>39000</v>
      </c>
      <c r="D43" t="s">
        <v>10</v>
      </c>
      <c r="E43" t="s">
        <v>12</v>
      </c>
      <c r="F43" s="1" t="s">
        <v>17</v>
      </c>
      <c r="G43" t="s">
        <v>25</v>
      </c>
      <c r="H43" t="s">
        <v>40</v>
      </c>
      <c r="I43" t="s">
        <v>26</v>
      </c>
      <c r="J43" t="s">
        <v>32</v>
      </c>
      <c r="K43">
        <f>IF(COUNTBLANK(C43:J43)=8,"",
SUMIFS(Payoff!$C:$C,Payoff!$A:$A,Exam!$C$1,Payoff!$B:$B,$C43)+
SUMIFS(Payoff!$C:$C,Payoff!$A:$A,Exam!$D$1,Payoff!$B:$B,$D43)+
SUMIFS(Payoff!$C:$C,Payoff!$A:$A,Exam!$E$1,Payoff!$B:$B,$E43)+
SUMIFS(Payoff!$C:$C,Payoff!$A:$A,Exam!$F$1,Payoff!$B:$B,$F43)+
SUMIFS(Payoff!$C:$C,Payoff!$A:$A,Exam!$G$1,Payoff!$B:$B,$G43)+
SUMIFS(Payoff!$C:$C,Payoff!$A:$A,Exam!$H$1,Payoff!$B:$B,$H43)+
SUMIFS(Payoff!$C:$C,Payoff!$A:$A,Exam!$I$1,Payoff!$B:$B,$I43)+
SUMIFS(Payoff!$C:$C,Payoff!$A:$A,Exam!$J$1,Payoff!$B:$B,$J43))</f>
        <v>7650</v>
      </c>
      <c r="L43">
        <f>IF(COUNTBLANK(C43:J43)=8,"",
SUMIFS(Payoff!$D:$D,Payoff!$A:$A,Exam!$C$1,Payoff!$B:$B,$C43)+
SUMIFS(Payoff!$D:$D,Payoff!$A:$A,Exam!$D$1,Payoff!$B:$B,$D43)+
SUMIFS(Payoff!$D:$D,Payoff!$A:$A,Exam!$E$1,Payoff!$B:$B,$E43)+
SUMIFS(Payoff!$D:$D,Payoff!$A:$A,Exam!$F$1,Payoff!$B:$B,$F43)+
SUMIFS(Payoff!$D:$D,Payoff!$A:$A,Exam!$G$1,Payoff!$B:$B,$G43)+
SUMIFS(Payoff!$D:$D,Payoff!$A:$A,Exam!$H$1,Payoff!$B:$B,$H43)+
SUMIFS(Payoff!$D:$D,Payoff!$A:$A,Exam!$I$1,Payoff!$B:$B,$I43)+
SUMIFS(Payoff!$D:$D,Payoff!$A:$A,Exam!$J$1,Payoff!$B:$B,$J43))</f>
        <v>7030</v>
      </c>
      <c r="M43">
        <f t="shared" si="0"/>
        <v>14680</v>
      </c>
      <c r="N43">
        <v>6</v>
      </c>
      <c r="O43">
        <v>6</v>
      </c>
    </row>
    <row r="44" spans="1:15" x14ac:dyDescent="0.25">
      <c r="A44">
        <v>43</v>
      </c>
      <c r="B44" t="s">
        <v>50</v>
      </c>
      <c r="C44">
        <v>36000</v>
      </c>
      <c r="D44" t="s">
        <v>10</v>
      </c>
      <c r="E44" t="s">
        <v>12</v>
      </c>
      <c r="F44" s="1" t="s">
        <v>17</v>
      </c>
      <c r="G44" t="s">
        <v>25</v>
      </c>
      <c r="H44" t="s">
        <v>41</v>
      </c>
      <c r="I44" t="s">
        <v>27</v>
      </c>
      <c r="J44" t="s">
        <v>32</v>
      </c>
      <c r="K44">
        <f>IF(COUNTBLANK(C44:J44)=8,"",
SUMIFS(Payoff!$C:$C,Payoff!$A:$A,Exam!$C$1,Payoff!$B:$B,$C44)+
SUMIFS(Payoff!$C:$C,Payoff!$A:$A,Exam!$D$1,Payoff!$B:$B,$D44)+
SUMIFS(Payoff!$C:$C,Payoff!$A:$A,Exam!$E$1,Payoff!$B:$B,$E44)+
SUMIFS(Payoff!$C:$C,Payoff!$A:$A,Exam!$F$1,Payoff!$B:$B,$F44)+
SUMIFS(Payoff!$C:$C,Payoff!$A:$A,Exam!$G$1,Payoff!$B:$B,$G44)+
SUMIFS(Payoff!$C:$C,Payoff!$A:$A,Exam!$H$1,Payoff!$B:$B,$H44)+
SUMIFS(Payoff!$C:$C,Payoff!$A:$A,Exam!$I$1,Payoff!$B:$B,$I44)+
SUMIFS(Payoff!$C:$C,Payoff!$A:$A,Exam!$J$1,Payoff!$B:$B,$J44))</f>
        <v>7640</v>
      </c>
      <c r="L44">
        <f>IF(COUNTBLANK(C44:J44)=8,"",
SUMIFS(Payoff!$D:$D,Payoff!$A:$A,Exam!$C$1,Payoff!$B:$B,$C44)+
SUMIFS(Payoff!$D:$D,Payoff!$A:$A,Exam!$D$1,Payoff!$B:$B,$D44)+
SUMIFS(Payoff!$D:$D,Payoff!$A:$A,Exam!$E$1,Payoff!$B:$B,$E44)+
SUMIFS(Payoff!$D:$D,Payoff!$A:$A,Exam!$F$1,Payoff!$B:$B,$F44)+
SUMIFS(Payoff!$D:$D,Payoff!$A:$A,Exam!$G$1,Payoff!$B:$B,$G44)+
SUMIFS(Payoff!$D:$D,Payoff!$A:$A,Exam!$H$1,Payoff!$B:$B,$H44)+
SUMIFS(Payoff!$D:$D,Payoff!$A:$A,Exam!$I$1,Payoff!$B:$B,$I44)+
SUMIFS(Payoff!$D:$D,Payoff!$A:$A,Exam!$J$1,Payoff!$B:$B,$J44))</f>
        <v>6860</v>
      </c>
      <c r="M44">
        <f t="shared" si="0"/>
        <v>14500</v>
      </c>
      <c r="N44">
        <v>7</v>
      </c>
      <c r="O44">
        <v>7</v>
      </c>
    </row>
    <row r="45" spans="1:15" x14ac:dyDescent="0.25">
      <c r="A45">
        <v>44</v>
      </c>
      <c r="F45" s="1"/>
      <c r="K45" t="str">
        <f>IF(COUNTBLANK(C45:J45)=8,"",
SUMIFS(Payoff!$C:$C,Payoff!$A:$A,Exam!$C$1,Payoff!$B:$B,$C45)+
SUMIFS(Payoff!$C:$C,Payoff!$A:$A,Exam!$D$1,Payoff!$B:$B,$D45)+
SUMIFS(Payoff!$C:$C,Payoff!$A:$A,Exam!$E$1,Payoff!$B:$B,$E45)+
SUMIFS(Payoff!$C:$C,Payoff!$A:$A,Exam!$F$1,Payoff!$B:$B,$F45)+
SUMIFS(Payoff!$C:$C,Payoff!$A:$A,Exam!$G$1,Payoff!$B:$B,$G45)+
SUMIFS(Payoff!$C:$C,Payoff!$A:$A,Exam!$H$1,Payoff!$B:$B,$H45)+
SUMIFS(Payoff!$C:$C,Payoff!$A:$A,Exam!$I$1,Payoff!$B:$B,$I45)+
SUMIFS(Payoff!$C:$C,Payoff!$A:$A,Exam!$J$1,Payoff!$B:$B,$J45))</f>
        <v/>
      </c>
      <c r="L45" t="str">
        <f>IF(COUNTBLANK(C45:J45)=8,"",
SUMIFS(Payoff!$D:$D,Payoff!$A:$A,Exam!$C$1,Payoff!$B:$B,$C45)+
SUMIFS(Payoff!$D:$D,Payoff!$A:$A,Exam!$D$1,Payoff!$B:$B,$D45)+
SUMIFS(Payoff!$D:$D,Payoff!$A:$A,Exam!$E$1,Payoff!$B:$B,$E45)+
SUMIFS(Payoff!$D:$D,Payoff!$A:$A,Exam!$F$1,Payoff!$B:$B,$F45)+
SUMIFS(Payoff!$D:$D,Payoff!$A:$A,Exam!$G$1,Payoff!$B:$B,$G45)+
SUMIFS(Payoff!$D:$D,Payoff!$A:$A,Exam!$H$1,Payoff!$B:$B,$H45)+
SUMIFS(Payoff!$D:$D,Payoff!$A:$A,Exam!$I$1,Payoff!$B:$B,$I45)+
SUMIFS(Payoff!$D:$D,Payoff!$A:$A,Exam!$J$1,Payoff!$B:$B,$J45))</f>
        <v/>
      </c>
      <c r="M45" t="str">
        <f t="shared" si="0"/>
        <v/>
      </c>
    </row>
    <row r="46" spans="1:15" x14ac:dyDescent="0.25">
      <c r="A46">
        <v>45</v>
      </c>
      <c r="F46" s="1"/>
      <c r="K46" t="str">
        <f>IF(COUNTBLANK(C46:J46)=8,"",
SUMIFS(Payoff!$C:$C,Payoff!$A:$A,Exam!$C$1,Payoff!$B:$B,$C46)+
SUMIFS(Payoff!$C:$C,Payoff!$A:$A,Exam!$D$1,Payoff!$B:$B,$D46)+
SUMIFS(Payoff!$C:$C,Payoff!$A:$A,Exam!$E$1,Payoff!$B:$B,$E46)+
SUMIFS(Payoff!$C:$C,Payoff!$A:$A,Exam!$F$1,Payoff!$B:$B,$F46)+
SUMIFS(Payoff!$C:$C,Payoff!$A:$A,Exam!$G$1,Payoff!$B:$B,$G46)+
SUMIFS(Payoff!$C:$C,Payoff!$A:$A,Exam!$H$1,Payoff!$B:$B,$H46)+
SUMIFS(Payoff!$C:$C,Payoff!$A:$A,Exam!$I$1,Payoff!$B:$B,$I46)+
SUMIFS(Payoff!$C:$C,Payoff!$A:$A,Exam!$J$1,Payoff!$B:$B,$J46))</f>
        <v/>
      </c>
      <c r="L46" t="str">
        <f>IF(COUNTBLANK(C46:J46)=8,"",
SUMIFS(Payoff!$D:$D,Payoff!$A:$A,Exam!$C$1,Payoff!$B:$B,$C46)+
SUMIFS(Payoff!$D:$D,Payoff!$A:$A,Exam!$D$1,Payoff!$B:$B,$D46)+
SUMIFS(Payoff!$D:$D,Payoff!$A:$A,Exam!$E$1,Payoff!$B:$B,$E46)+
SUMIFS(Payoff!$D:$D,Payoff!$A:$A,Exam!$F$1,Payoff!$B:$B,$F46)+
SUMIFS(Payoff!$D:$D,Payoff!$A:$A,Exam!$G$1,Payoff!$B:$B,$G46)+
SUMIFS(Payoff!$D:$D,Payoff!$A:$A,Exam!$H$1,Payoff!$B:$B,$H46)+
SUMIFS(Payoff!$D:$D,Payoff!$A:$A,Exam!$I$1,Payoff!$B:$B,$I46)+
SUMIFS(Payoff!$D:$D,Payoff!$A:$A,Exam!$J$1,Payoff!$B:$B,$J46))</f>
        <v/>
      </c>
      <c r="M46" t="str">
        <f t="shared" si="0"/>
        <v/>
      </c>
    </row>
    <row r="47" spans="1:15" x14ac:dyDescent="0.25">
      <c r="A47">
        <v>46</v>
      </c>
      <c r="B47" t="s">
        <v>50</v>
      </c>
      <c r="C47">
        <v>42000</v>
      </c>
      <c r="D47" t="s">
        <v>6</v>
      </c>
      <c r="E47" t="s">
        <v>13</v>
      </c>
      <c r="F47" s="1" t="s">
        <v>17</v>
      </c>
      <c r="G47" t="s">
        <v>25</v>
      </c>
      <c r="H47" t="s">
        <v>41</v>
      </c>
      <c r="I47" t="s">
        <v>27</v>
      </c>
      <c r="J47" t="s">
        <v>32</v>
      </c>
      <c r="K47">
        <f>IF(COUNTBLANK(C47:J47)=8,"",
SUMIFS(Payoff!$C:$C,Payoff!$A:$A,Exam!$C$1,Payoff!$B:$B,$C47)+
SUMIFS(Payoff!$C:$C,Payoff!$A:$A,Exam!$D$1,Payoff!$B:$B,$D47)+
SUMIFS(Payoff!$C:$C,Payoff!$A:$A,Exam!$E$1,Payoff!$B:$B,$E47)+
SUMIFS(Payoff!$C:$C,Payoff!$A:$A,Exam!$F$1,Payoff!$B:$B,$F47)+
SUMIFS(Payoff!$C:$C,Payoff!$A:$A,Exam!$G$1,Payoff!$B:$B,$G47)+
SUMIFS(Payoff!$C:$C,Payoff!$A:$A,Exam!$H$1,Payoff!$B:$B,$H47)+
SUMIFS(Payoff!$C:$C,Payoff!$A:$A,Exam!$I$1,Payoff!$B:$B,$I47)+
SUMIFS(Payoff!$C:$C,Payoff!$A:$A,Exam!$J$1,Payoff!$B:$B,$J47))</f>
        <v>5900</v>
      </c>
      <c r="L47">
        <f>IF(COUNTBLANK(C47:J47)=8,"",
SUMIFS(Payoff!$D:$D,Payoff!$A:$A,Exam!$C$1,Payoff!$B:$B,$C47)+
SUMIFS(Payoff!$D:$D,Payoff!$A:$A,Exam!$D$1,Payoff!$B:$B,$D47)+
SUMIFS(Payoff!$D:$D,Payoff!$A:$A,Exam!$E$1,Payoff!$B:$B,$E47)+
SUMIFS(Payoff!$D:$D,Payoff!$A:$A,Exam!$F$1,Payoff!$B:$B,$F47)+
SUMIFS(Payoff!$D:$D,Payoff!$A:$A,Exam!$G$1,Payoff!$B:$B,$G47)+
SUMIFS(Payoff!$D:$D,Payoff!$A:$A,Exam!$H$1,Payoff!$B:$B,$H47)+
SUMIFS(Payoff!$D:$D,Payoff!$A:$A,Exam!$I$1,Payoff!$B:$B,$I47)+
SUMIFS(Payoff!$D:$D,Payoff!$A:$A,Exam!$J$1,Payoff!$B:$B,$J47))</f>
        <v>7960</v>
      </c>
      <c r="M47">
        <f t="shared" si="0"/>
        <v>13860</v>
      </c>
      <c r="N47">
        <v>7</v>
      </c>
      <c r="O47">
        <v>7</v>
      </c>
    </row>
    <row r="48" spans="1:15" x14ac:dyDescent="0.25">
      <c r="A48">
        <v>47</v>
      </c>
      <c r="B48" t="s">
        <v>50</v>
      </c>
      <c r="C48">
        <v>39000</v>
      </c>
      <c r="D48" t="s">
        <v>10</v>
      </c>
      <c r="E48" t="s">
        <v>12</v>
      </c>
      <c r="F48" s="1" t="s">
        <v>17</v>
      </c>
      <c r="G48" t="s">
        <v>25</v>
      </c>
      <c r="H48" t="s">
        <v>40</v>
      </c>
      <c r="I48" t="s">
        <v>26</v>
      </c>
      <c r="J48" t="s">
        <v>32</v>
      </c>
      <c r="K48">
        <f>IF(COUNTBLANK(C48:J48)=8,"",
SUMIFS(Payoff!$C:$C,Payoff!$A:$A,Exam!$C$1,Payoff!$B:$B,$C48)+
SUMIFS(Payoff!$C:$C,Payoff!$A:$A,Exam!$D$1,Payoff!$B:$B,$D48)+
SUMIFS(Payoff!$C:$C,Payoff!$A:$A,Exam!$E$1,Payoff!$B:$B,$E48)+
SUMIFS(Payoff!$C:$C,Payoff!$A:$A,Exam!$F$1,Payoff!$B:$B,$F48)+
SUMIFS(Payoff!$C:$C,Payoff!$A:$A,Exam!$G$1,Payoff!$B:$B,$G48)+
SUMIFS(Payoff!$C:$C,Payoff!$A:$A,Exam!$H$1,Payoff!$B:$B,$H48)+
SUMIFS(Payoff!$C:$C,Payoff!$A:$A,Exam!$I$1,Payoff!$B:$B,$I48)+
SUMIFS(Payoff!$C:$C,Payoff!$A:$A,Exam!$J$1,Payoff!$B:$B,$J48))</f>
        <v>7650</v>
      </c>
      <c r="L48">
        <f>IF(COUNTBLANK(C48:J48)=8,"",
SUMIFS(Payoff!$D:$D,Payoff!$A:$A,Exam!$C$1,Payoff!$B:$B,$C48)+
SUMIFS(Payoff!$D:$D,Payoff!$A:$A,Exam!$D$1,Payoff!$B:$B,$D48)+
SUMIFS(Payoff!$D:$D,Payoff!$A:$A,Exam!$E$1,Payoff!$B:$B,$E48)+
SUMIFS(Payoff!$D:$D,Payoff!$A:$A,Exam!$F$1,Payoff!$B:$B,$F48)+
SUMIFS(Payoff!$D:$D,Payoff!$A:$A,Exam!$G$1,Payoff!$B:$B,$G48)+
SUMIFS(Payoff!$D:$D,Payoff!$A:$A,Exam!$H$1,Payoff!$B:$B,$H48)+
SUMIFS(Payoff!$D:$D,Payoff!$A:$A,Exam!$I$1,Payoff!$B:$B,$I48)+
SUMIFS(Payoff!$D:$D,Payoff!$A:$A,Exam!$J$1,Payoff!$B:$B,$J48))</f>
        <v>7030</v>
      </c>
      <c r="M48">
        <f t="shared" si="0"/>
        <v>14680</v>
      </c>
      <c r="N48">
        <v>7</v>
      </c>
      <c r="O48">
        <v>7</v>
      </c>
    </row>
    <row r="49" spans="1:15" x14ac:dyDescent="0.25">
      <c r="A49">
        <v>48</v>
      </c>
      <c r="F49" s="1"/>
      <c r="K49" t="str">
        <f>IF(COUNTBLANK(C49:J49)=8,"",
SUMIFS(Payoff!$C:$C,Payoff!$A:$A,Exam!$C$1,Payoff!$B:$B,$C49)+
SUMIFS(Payoff!$C:$C,Payoff!$A:$A,Exam!$D$1,Payoff!$B:$B,$D49)+
SUMIFS(Payoff!$C:$C,Payoff!$A:$A,Exam!$E$1,Payoff!$B:$B,$E49)+
SUMIFS(Payoff!$C:$C,Payoff!$A:$A,Exam!$F$1,Payoff!$B:$B,$F49)+
SUMIFS(Payoff!$C:$C,Payoff!$A:$A,Exam!$G$1,Payoff!$B:$B,$G49)+
SUMIFS(Payoff!$C:$C,Payoff!$A:$A,Exam!$H$1,Payoff!$B:$B,$H49)+
SUMIFS(Payoff!$C:$C,Payoff!$A:$A,Exam!$I$1,Payoff!$B:$B,$I49)+
SUMIFS(Payoff!$C:$C,Payoff!$A:$A,Exam!$J$1,Payoff!$B:$B,$J49))</f>
        <v/>
      </c>
      <c r="L49" t="str">
        <f>IF(COUNTBLANK(C49:J49)=8,"",
SUMIFS(Payoff!$D:$D,Payoff!$A:$A,Exam!$C$1,Payoff!$B:$B,$C49)+
SUMIFS(Payoff!$D:$D,Payoff!$A:$A,Exam!$D$1,Payoff!$B:$B,$D49)+
SUMIFS(Payoff!$D:$D,Payoff!$A:$A,Exam!$E$1,Payoff!$B:$B,$E49)+
SUMIFS(Payoff!$D:$D,Payoff!$A:$A,Exam!$F$1,Payoff!$B:$B,$F49)+
SUMIFS(Payoff!$D:$D,Payoff!$A:$A,Exam!$G$1,Payoff!$B:$B,$G49)+
SUMIFS(Payoff!$D:$D,Payoff!$A:$A,Exam!$H$1,Payoff!$B:$B,$H49)+
SUMIFS(Payoff!$D:$D,Payoff!$A:$A,Exam!$I$1,Payoff!$B:$B,$I49)+
SUMIFS(Payoff!$D:$D,Payoff!$A:$A,Exam!$J$1,Payoff!$B:$B,$J49))</f>
        <v/>
      </c>
      <c r="M49" t="str">
        <f t="shared" si="0"/>
        <v/>
      </c>
    </row>
    <row r="50" spans="1:15" x14ac:dyDescent="0.25">
      <c r="A50">
        <v>49</v>
      </c>
      <c r="B50" t="s">
        <v>50</v>
      </c>
      <c r="C50">
        <v>42000</v>
      </c>
      <c r="D50" t="s">
        <v>8</v>
      </c>
      <c r="E50" t="s">
        <v>12</v>
      </c>
      <c r="F50" s="1" t="s">
        <v>17</v>
      </c>
      <c r="G50" t="s">
        <v>25</v>
      </c>
      <c r="H50" t="s">
        <v>41</v>
      </c>
      <c r="I50" t="s">
        <v>27</v>
      </c>
      <c r="J50" t="s">
        <v>32</v>
      </c>
      <c r="K50">
        <f>IF(COUNTBLANK(C50:J50)=8,"",
SUMIFS(Payoff!$C:$C,Payoff!$A:$A,Exam!$C$1,Payoff!$B:$B,$C50)+
SUMIFS(Payoff!$C:$C,Payoff!$A:$A,Exam!$D$1,Payoff!$B:$B,$D50)+
SUMIFS(Payoff!$C:$C,Payoff!$A:$A,Exam!$E$1,Payoff!$B:$B,$E50)+
SUMIFS(Payoff!$C:$C,Payoff!$A:$A,Exam!$F$1,Payoff!$B:$B,$F50)+
SUMIFS(Payoff!$C:$C,Payoff!$A:$A,Exam!$G$1,Payoff!$B:$B,$G50)+
SUMIFS(Payoff!$C:$C,Payoff!$A:$A,Exam!$H$1,Payoff!$B:$B,$H50)+
SUMIFS(Payoff!$C:$C,Payoff!$A:$A,Exam!$I$1,Payoff!$B:$B,$I50)+
SUMIFS(Payoff!$C:$C,Payoff!$A:$A,Exam!$J$1,Payoff!$B:$B,$J50))</f>
        <v>6880</v>
      </c>
      <c r="L50">
        <f>IF(COUNTBLANK(C50:J50)=8,"",
SUMIFS(Payoff!$D:$D,Payoff!$A:$A,Exam!$C$1,Payoff!$B:$B,$C50)+
SUMIFS(Payoff!$D:$D,Payoff!$A:$A,Exam!$D$1,Payoff!$B:$B,$D50)+
SUMIFS(Payoff!$D:$D,Payoff!$A:$A,Exam!$E$1,Payoff!$B:$B,$E50)+
SUMIFS(Payoff!$D:$D,Payoff!$A:$A,Exam!$F$1,Payoff!$B:$B,$F50)+
SUMIFS(Payoff!$D:$D,Payoff!$A:$A,Exam!$G$1,Payoff!$B:$B,$G50)+
SUMIFS(Payoff!$D:$D,Payoff!$A:$A,Exam!$H$1,Payoff!$B:$B,$H50)+
SUMIFS(Payoff!$D:$D,Payoff!$A:$A,Exam!$I$1,Payoff!$B:$B,$I50)+
SUMIFS(Payoff!$D:$D,Payoff!$A:$A,Exam!$J$1,Payoff!$B:$B,$J50))</f>
        <v>7300</v>
      </c>
      <c r="M50">
        <f t="shared" si="0"/>
        <v>14180</v>
      </c>
      <c r="N50">
        <v>7</v>
      </c>
      <c r="O50">
        <v>7</v>
      </c>
    </row>
    <row r="51" spans="1:15" x14ac:dyDescent="0.25">
      <c r="A51">
        <v>50</v>
      </c>
      <c r="F51" s="1"/>
      <c r="K51" t="str">
        <f>IF(COUNTBLANK(C51:J51)=8,"",
SUMIFS(Payoff!$C:$C,Payoff!$A:$A,Exam!$C$1,Payoff!$B:$B,$C51)+
SUMIFS(Payoff!$C:$C,Payoff!$A:$A,Exam!$D$1,Payoff!$B:$B,$D51)+
SUMIFS(Payoff!$C:$C,Payoff!$A:$A,Exam!$E$1,Payoff!$B:$B,$E51)+
SUMIFS(Payoff!$C:$C,Payoff!$A:$A,Exam!$F$1,Payoff!$B:$B,$F51)+
SUMIFS(Payoff!$C:$C,Payoff!$A:$A,Exam!$G$1,Payoff!$B:$B,$G51)+
SUMIFS(Payoff!$C:$C,Payoff!$A:$A,Exam!$H$1,Payoff!$B:$B,$H51)+
SUMIFS(Payoff!$C:$C,Payoff!$A:$A,Exam!$I$1,Payoff!$B:$B,$I51)+
SUMIFS(Payoff!$C:$C,Payoff!$A:$A,Exam!$J$1,Payoff!$B:$B,$J51))</f>
        <v/>
      </c>
      <c r="L51" t="str">
        <f>IF(COUNTBLANK(C51:J51)=8,"",
SUMIFS(Payoff!$D:$D,Payoff!$A:$A,Exam!$C$1,Payoff!$B:$B,$C51)+
SUMIFS(Payoff!$D:$D,Payoff!$A:$A,Exam!$D$1,Payoff!$B:$B,$D51)+
SUMIFS(Payoff!$D:$D,Payoff!$A:$A,Exam!$E$1,Payoff!$B:$B,$E51)+
SUMIFS(Payoff!$D:$D,Payoff!$A:$A,Exam!$F$1,Payoff!$B:$B,$F51)+
SUMIFS(Payoff!$D:$D,Payoff!$A:$A,Exam!$G$1,Payoff!$B:$B,$G51)+
SUMIFS(Payoff!$D:$D,Payoff!$A:$A,Exam!$H$1,Payoff!$B:$B,$H51)+
SUMIFS(Payoff!$D:$D,Payoff!$A:$A,Exam!$I$1,Payoff!$B:$B,$I51)+
SUMIFS(Payoff!$D:$D,Payoff!$A:$A,Exam!$J$1,Payoff!$B:$B,$J51))</f>
        <v/>
      </c>
      <c r="M51" t="str">
        <f t="shared" si="0"/>
        <v/>
      </c>
    </row>
    <row r="52" spans="1:15" x14ac:dyDescent="0.25">
      <c r="A52">
        <v>51</v>
      </c>
      <c r="F52" s="1"/>
      <c r="K52" t="str">
        <f>IF(COUNTBLANK(C52:J52)=8,"",
SUMIFS(Payoff!$C:$C,Payoff!$A:$A,Exam!$C$1,Payoff!$B:$B,$C52)+
SUMIFS(Payoff!$C:$C,Payoff!$A:$A,Exam!$D$1,Payoff!$B:$B,$D52)+
SUMIFS(Payoff!$C:$C,Payoff!$A:$A,Exam!$E$1,Payoff!$B:$B,$E52)+
SUMIFS(Payoff!$C:$C,Payoff!$A:$A,Exam!$F$1,Payoff!$B:$B,$F52)+
SUMIFS(Payoff!$C:$C,Payoff!$A:$A,Exam!$G$1,Payoff!$B:$B,$G52)+
SUMIFS(Payoff!$C:$C,Payoff!$A:$A,Exam!$H$1,Payoff!$B:$B,$H52)+
SUMIFS(Payoff!$C:$C,Payoff!$A:$A,Exam!$I$1,Payoff!$B:$B,$I52)+
SUMIFS(Payoff!$C:$C,Payoff!$A:$A,Exam!$J$1,Payoff!$B:$B,$J52))</f>
        <v/>
      </c>
      <c r="L52" t="str">
        <f>IF(COUNTBLANK(C52:J52)=8,"",
SUMIFS(Payoff!$D:$D,Payoff!$A:$A,Exam!$C$1,Payoff!$B:$B,$C52)+
SUMIFS(Payoff!$D:$D,Payoff!$A:$A,Exam!$D$1,Payoff!$B:$B,$D52)+
SUMIFS(Payoff!$D:$D,Payoff!$A:$A,Exam!$E$1,Payoff!$B:$B,$E52)+
SUMIFS(Payoff!$D:$D,Payoff!$A:$A,Exam!$F$1,Payoff!$B:$B,$F52)+
SUMIFS(Payoff!$D:$D,Payoff!$A:$A,Exam!$G$1,Payoff!$B:$B,$G52)+
SUMIFS(Payoff!$D:$D,Payoff!$A:$A,Exam!$H$1,Payoff!$B:$B,$H52)+
SUMIFS(Payoff!$D:$D,Payoff!$A:$A,Exam!$I$1,Payoff!$B:$B,$I52)+
SUMIFS(Payoff!$D:$D,Payoff!$A:$A,Exam!$J$1,Payoff!$B:$B,$J52))</f>
        <v/>
      </c>
      <c r="M52" t="str">
        <f t="shared" si="0"/>
        <v/>
      </c>
    </row>
    <row r="53" spans="1:15" x14ac:dyDescent="0.25">
      <c r="A53">
        <v>52</v>
      </c>
      <c r="B53" t="s">
        <v>50</v>
      </c>
      <c r="C53">
        <v>30000</v>
      </c>
      <c r="D53" t="s">
        <v>10</v>
      </c>
      <c r="E53" t="s">
        <v>13</v>
      </c>
      <c r="F53" s="1" t="s">
        <v>17</v>
      </c>
      <c r="G53" t="s">
        <v>25</v>
      </c>
      <c r="H53" t="s">
        <v>44</v>
      </c>
      <c r="I53" t="s">
        <v>27</v>
      </c>
      <c r="J53" t="s">
        <v>32</v>
      </c>
      <c r="K53">
        <f>IF(COUNTBLANK(C53:J53)=8,"",
SUMIFS(Payoff!$C:$C,Payoff!$A:$A,Exam!$C$1,Payoff!$B:$B,$C53)+
SUMIFS(Payoff!$C:$C,Payoff!$A:$A,Exam!$D$1,Payoff!$B:$B,$D53)+
SUMIFS(Payoff!$C:$C,Payoff!$A:$A,Exam!$E$1,Payoff!$B:$B,$E53)+
SUMIFS(Payoff!$C:$C,Payoff!$A:$A,Exam!$F$1,Payoff!$B:$B,$F53)+
SUMIFS(Payoff!$C:$C,Payoff!$A:$A,Exam!$G$1,Payoff!$B:$B,$G53)+
SUMIFS(Payoff!$C:$C,Payoff!$A:$A,Exam!$H$1,Payoff!$B:$B,$H53)+
SUMIFS(Payoff!$C:$C,Payoff!$A:$A,Exam!$I$1,Payoff!$B:$B,$I53)+
SUMIFS(Payoff!$C:$C,Payoff!$A:$A,Exam!$J$1,Payoff!$B:$B,$J53))</f>
        <v>7120</v>
      </c>
      <c r="L53">
        <f>IF(COUNTBLANK(C53:J53)=8,"",
SUMIFS(Payoff!$D:$D,Payoff!$A:$A,Exam!$C$1,Payoff!$B:$B,$C53)+
SUMIFS(Payoff!$D:$D,Payoff!$A:$A,Exam!$D$1,Payoff!$B:$B,$D53)+
SUMIFS(Payoff!$D:$D,Payoff!$A:$A,Exam!$E$1,Payoff!$B:$B,$E53)+
SUMIFS(Payoff!$D:$D,Payoff!$A:$A,Exam!$F$1,Payoff!$B:$B,$F53)+
SUMIFS(Payoff!$D:$D,Payoff!$A:$A,Exam!$G$1,Payoff!$B:$B,$G53)+
SUMIFS(Payoff!$D:$D,Payoff!$A:$A,Exam!$H$1,Payoff!$B:$B,$H53)+
SUMIFS(Payoff!$D:$D,Payoff!$A:$A,Exam!$I$1,Payoff!$B:$B,$I53)+
SUMIFS(Payoff!$D:$D,Payoff!$A:$A,Exam!$J$1,Payoff!$B:$B,$J53))</f>
        <v>7380</v>
      </c>
      <c r="M53">
        <f t="shared" si="0"/>
        <v>14500</v>
      </c>
      <c r="N53">
        <v>7</v>
      </c>
      <c r="O53">
        <v>7</v>
      </c>
    </row>
    <row r="54" spans="1:15" x14ac:dyDescent="0.25">
      <c r="A54">
        <v>53</v>
      </c>
      <c r="F54" s="1"/>
      <c r="K54" t="str">
        <f>IF(COUNTBLANK(C54:J54)=8,"",
SUMIFS(Payoff!$C:$C,Payoff!$A:$A,Exam!$C$1,Payoff!$B:$B,$C54)+
SUMIFS(Payoff!$C:$C,Payoff!$A:$A,Exam!$D$1,Payoff!$B:$B,$D54)+
SUMIFS(Payoff!$C:$C,Payoff!$A:$A,Exam!$E$1,Payoff!$B:$B,$E54)+
SUMIFS(Payoff!$C:$C,Payoff!$A:$A,Exam!$F$1,Payoff!$B:$B,$F54)+
SUMIFS(Payoff!$C:$C,Payoff!$A:$A,Exam!$G$1,Payoff!$B:$B,$G54)+
SUMIFS(Payoff!$C:$C,Payoff!$A:$A,Exam!$H$1,Payoff!$B:$B,$H54)+
SUMIFS(Payoff!$C:$C,Payoff!$A:$A,Exam!$I$1,Payoff!$B:$B,$I54)+
SUMIFS(Payoff!$C:$C,Payoff!$A:$A,Exam!$J$1,Payoff!$B:$B,$J54))</f>
        <v/>
      </c>
      <c r="L54" t="str">
        <f>IF(COUNTBLANK(C54:J54)=8,"",
SUMIFS(Payoff!$D:$D,Payoff!$A:$A,Exam!$C$1,Payoff!$B:$B,$C54)+
SUMIFS(Payoff!$D:$D,Payoff!$A:$A,Exam!$D$1,Payoff!$B:$B,$D54)+
SUMIFS(Payoff!$D:$D,Payoff!$A:$A,Exam!$E$1,Payoff!$B:$B,$E54)+
SUMIFS(Payoff!$D:$D,Payoff!$A:$A,Exam!$F$1,Payoff!$B:$B,$F54)+
SUMIFS(Payoff!$D:$D,Payoff!$A:$A,Exam!$G$1,Payoff!$B:$B,$G54)+
SUMIFS(Payoff!$D:$D,Payoff!$A:$A,Exam!$H$1,Payoff!$B:$B,$H54)+
SUMIFS(Payoff!$D:$D,Payoff!$A:$A,Exam!$I$1,Payoff!$B:$B,$I54)+
SUMIFS(Payoff!$D:$D,Payoff!$A:$A,Exam!$J$1,Payoff!$B:$B,$J54))</f>
        <v/>
      </c>
      <c r="M54" t="str">
        <f t="shared" si="0"/>
        <v/>
      </c>
    </row>
    <row r="55" spans="1:15" x14ac:dyDescent="0.25">
      <c r="A55">
        <v>54</v>
      </c>
      <c r="F55" s="1"/>
      <c r="K55" t="str">
        <f>IF(COUNTBLANK(C55:J55)=8,"",
SUMIFS(Payoff!$C:$C,Payoff!$A:$A,Exam!$C$1,Payoff!$B:$B,$C55)+
SUMIFS(Payoff!$C:$C,Payoff!$A:$A,Exam!$D$1,Payoff!$B:$B,$D55)+
SUMIFS(Payoff!$C:$C,Payoff!$A:$A,Exam!$E$1,Payoff!$B:$B,$E55)+
SUMIFS(Payoff!$C:$C,Payoff!$A:$A,Exam!$F$1,Payoff!$B:$B,$F55)+
SUMIFS(Payoff!$C:$C,Payoff!$A:$A,Exam!$G$1,Payoff!$B:$B,$G55)+
SUMIFS(Payoff!$C:$C,Payoff!$A:$A,Exam!$H$1,Payoff!$B:$B,$H55)+
SUMIFS(Payoff!$C:$C,Payoff!$A:$A,Exam!$I$1,Payoff!$B:$B,$I55)+
SUMIFS(Payoff!$C:$C,Payoff!$A:$A,Exam!$J$1,Payoff!$B:$B,$J55))</f>
        <v/>
      </c>
      <c r="L55" t="str">
        <f>IF(COUNTBLANK(C55:J55)=8,"",
SUMIFS(Payoff!$D:$D,Payoff!$A:$A,Exam!$C$1,Payoff!$B:$B,$C55)+
SUMIFS(Payoff!$D:$D,Payoff!$A:$A,Exam!$D$1,Payoff!$B:$B,$D55)+
SUMIFS(Payoff!$D:$D,Payoff!$A:$A,Exam!$E$1,Payoff!$B:$B,$E55)+
SUMIFS(Payoff!$D:$D,Payoff!$A:$A,Exam!$F$1,Payoff!$B:$B,$F55)+
SUMIFS(Payoff!$D:$D,Payoff!$A:$A,Exam!$G$1,Payoff!$B:$B,$G55)+
SUMIFS(Payoff!$D:$D,Payoff!$A:$A,Exam!$H$1,Payoff!$B:$B,$H55)+
SUMIFS(Payoff!$D:$D,Payoff!$A:$A,Exam!$I$1,Payoff!$B:$B,$I55)+
SUMIFS(Payoff!$D:$D,Payoff!$A:$A,Exam!$J$1,Payoff!$B:$B,$J55))</f>
        <v/>
      </c>
      <c r="M55" t="str">
        <f t="shared" si="0"/>
        <v/>
      </c>
    </row>
    <row r="56" spans="1:15" x14ac:dyDescent="0.25">
      <c r="A56">
        <v>55</v>
      </c>
      <c r="F56" s="1"/>
      <c r="K56" t="str">
        <f>IF(COUNTBLANK(C56:J56)=8,"",
SUMIFS(Payoff!$C:$C,Payoff!$A:$A,Exam!$C$1,Payoff!$B:$B,$C56)+
SUMIFS(Payoff!$C:$C,Payoff!$A:$A,Exam!$D$1,Payoff!$B:$B,$D56)+
SUMIFS(Payoff!$C:$C,Payoff!$A:$A,Exam!$E$1,Payoff!$B:$B,$E56)+
SUMIFS(Payoff!$C:$C,Payoff!$A:$A,Exam!$F$1,Payoff!$B:$B,$F56)+
SUMIFS(Payoff!$C:$C,Payoff!$A:$A,Exam!$G$1,Payoff!$B:$B,$G56)+
SUMIFS(Payoff!$C:$C,Payoff!$A:$A,Exam!$H$1,Payoff!$B:$B,$H56)+
SUMIFS(Payoff!$C:$C,Payoff!$A:$A,Exam!$I$1,Payoff!$B:$B,$I56)+
SUMIFS(Payoff!$C:$C,Payoff!$A:$A,Exam!$J$1,Payoff!$B:$B,$J56))</f>
        <v/>
      </c>
      <c r="L56" t="str">
        <f>IF(COUNTBLANK(C56:J56)=8,"",
SUMIFS(Payoff!$D:$D,Payoff!$A:$A,Exam!$C$1,Payoff!$B:$B,$C56)+
SUMIFS(Payoff!$D:$D,Payoff!$A:$A,Exam!$D$1,Payoff!$B:$B,$D56)+
SUMIFS(Payoff!$D:$D,Payoff!$A:$A,Exam!$E$1,Payoff!$B:$B,$E56)+
SUMIFS(Payoff!$D:$D,Payoff!$A:$A,Exam!$F$1,Payoff!$B:$B,$F56)+
SUMIFS(Payoff!$D:$D,Payoff!$A:$A,Exam!$G$1,Payoff!$B:$B,$G56)+
SUMIFS(Payoff!$D:$D,Payoff!$A:$A,Exam!$H$1,Payoff!$B:$B,$H56)+
SUMIFS(Payoff!$D:$D,Payoff!$A:$A,Exam!$I$1,Payoff!$B:$B,$I56)+
SUMIFS(Payoff!$D:$D,Payoff!$A:$A,Exam!$J$1,Payoff!$B:$B,$J56))</f>
        <v/>
      </c>
      <c r="M56" t="str">
        <f t="shared" si="0"/>
        <v/>
      </c>
    </row>
    <row r="57" spans="1:15" x14ac:dyDescent="0.25">
      <c r="A57">
        <v>56</v>
      </c>
      <c r="F57" s="1"/>
      <c r="K57" t="str">
        <f>IF(COUNTBLANK(C57:J57)=8,"",
SUMIFS(Payoff!$C:$C,Payoff!$A:$A,Exam!$C$1,Payoff!$B:$B,$C57)+
SUMIFS(Payoff!$C:$C,Payoff!$A:$A,Exam!$D$1,Payoff!$B:$B,$D57)+
SUMIFS(Payoff!$C:$C,Payoff!$A:$A,Exam!$E$1,Payoff!$B:$B,$E57)+
SUMIFS(Payoff!$C:$C,Payoff!$A:$A,Exam!$F$1,Payoff!$B:$B,$F57)+
SUMIFS(Payoff!$C:$C,Payoff!$A:$A,Exam!$G$1,Payoff!$B:$B,$G57)+
SUMIFS(Payoff!$C:$C,Payoff!$A:$A,Exam!$H$1,Payoff!$B:$B,$H57)+
SUMIFS(Payoff!$C:$C,Payoff!$A:$A,Exam!$I$1,Payoff!$B:$B,$I57)+
SUMIFS(Payoff!$C:$C,Payoff!$A:$A,Exam!$J$1,Payoff!$B:$B,$J57))</f>
        <v/>
      </c>
      <c r="L57" t="str">
        <f>IF(COUNTBLANK(C57:J57)=8,"",
SUMIFS(Payoff!$D:$D,Payoff!$A:$A,Exam!$C$1,Payoff!$B:$B,$C57)+
SUMIFS(Payoff!$D:$D,Payoff!$A:$A,Exam!$D$1,Payoff!$B:$B,$D57)+
SUMIFS(Payoff!$D:$D,Payoff!$A:$A,Exam!$E$1,Payoff!$B:$B,$E57)+
SUMIFS(Payoff!$D:$D,Payoff!$A:$A,Exam!$F$1,Payoff!$B:$B,$F57)+
SUMIFS(Payoff!$D:$D,Payoff!$A:$A,Exam!$G$1,Payoff!$B:$B,$G57)+
SUMIFS(Payoff!$D:$D,Payoff!$A:$A,Exam!$H$1,Payoff!$B:$B,$H57)+
SUMIFS(Payoff!$D:$D,Payoff!$A:$A,Exam!$I$1,Payoff!$B:$B,$I57)+
SUMIFS(Payoff!$D:$D,Payoff!$A:$A,Exam!$J$1,Payoff!$B:$B,$J57))</f>
        <v/>
      </c>
      <c r="M57" t="str">
        <f t="shared" si="0"/>
        <v/>
      </c>
    </row>
    <row r="58" spans="1:15" x14ac:dyDescent="0.25">
      <c r="A58">
        <v>57</v>
      </c>
      <c r="B58" t="s">
        <v>50</v>
      </c>
      <c r="C58">
        <v>39000</v>
      </c>
      <c r="D58" t="s">
        <v>7</v>
      </c>
      <c r="E58" t="s">
        <v>13</v>
      </c>
      <c r="F58" s="1" t="s">
        <v>19</v>
      </c>
      <c r="G58" t="s">
        <v>25</v>
      </c>
      <c r="H58" t="s">
        <v>43</v>
      </c>
      <c r="I58" t="s">
        <v>26</v>
      </c>
      <c r="J58" t="s">
        <v>32</v>
      </c>
      <c r="K58">
        <f>IF(COUNTBLANK(C58:J58)=8,"",
SUMIFS(Payoff!$C:$C,Payoff!$A:$A,Exam!$C$1,Payoff!$B:$B,$C58)+
SUMIFS(Payoff!$C:$C,Payoff!$A:$A,Exam!$D$1,Payoff!$B:$B,$D58)+
SUMIFS(Payoff!$C:$C,Payoff!$A:$A,Exam!$E$1,Payoff!$B:$B,$E58)+
SUMIFS(Payoff!$C:$C,Payoff!$A:$A,Exam!$F$1,Payoff!$B:$B,$F58)+
SUMIFS(Payoff!$C:$C,Payoff!$A:$A,Exam!$G$1,Payoff!$B:$B,$G58)+
SUMIFS(Payoff!$C:$C,Payoff!$A:$A,Exam!$H$1,Payoff!$B:$B,$H58)+
SUMIFS(Payoff!$C:$C,Payoff!$A:$A,Exam!$I$1,Payoff!$B:$B,$I58)+
SUMIFS(Payoff!$C:$C,Payoff!$A:$A,Exam!$J$1,Payoff!$B:$B,$J58))</f>
        <v>6800</v>
      </c>
      <c r="L58">
        <f>IF(COUNTBLANK(C58:J58)=8,"",
SUMIFS(Payoff!$D:$D,Payoff!$A:$A,Exam!$C$1,Payoff!$B:$B,$C58)+
SUMIFS(Payoff!$D:$D,Payoff!$A:$A,Exam!$D$1,Payoff!$B:$B,$D58)+
SUMIFS(Payoff!$D:$D,Payoff!$A:$A,Exam!$E$1,Payoff!$B:$B,$E58)+
SUMIFS(Payoff!$D:$D,Payoff!$A:$A,Exam!$F$1,Payoff!$B:$B,$F58)+
SUMIFS(Payoff!$D:$D,Payoff!$A:$A,Exam!$G$1,Payoff!$B:$B,$G58)+
SUMIFS(Payoff!$D:$D,Payoff!$A:$A,Exam!$H$1,Payoff!$B:$B,$H58)+
SUMIFS(Payoff!$D:$D,Payoff!$A:$A,Exam!$I$1,Payoff!$B:$B,$I58)+
SUMIFS(Payoff!$D:$D,Payoff!$A:$A,Exam!$J$1,Payoff!$B:$B,$J58))</f>
        <v>7040</v>
      </c>
      <c r="M58">
        <f t="shared" si="0"/>
        <v>13840</v>
      </c>
      <c r="N58">
        <v>6</v>
      </c>
      <c r="O58">
        <v>6</v>
      </c>
    </row>
    <row r="59" spans="1:15" x14ac:dyDescent="0.25">
      <c r="A59">
        <v>58</v>
      </c>
      <c r="F59" s="1"/>
      <c r="K59" t="str">
        <f>IF(COUNTBLANK(C59:J59)=8,"",
SUMIFS(Payoff!$C:$C,Payoff!$A:$A,Exam!$C$1,Payoff!$B:$B,$C59)+
SUMIFS(Payoff!$C:$C,Payoff!$A:$A,Exam!$D$1,Payoff!$B:$B,$D59)+
SUMIFS(Payoff!$C:$C,Payoff!$A:$A,Exam!$E$1,Payoff!$B:$B,$E59)+
SUMIFS(Payoff!$C:$C,Payoff!$A:$A,Exam!$F$1,Payoff!$B:$B,$F59)+
SUMIFS(Payoff!$C:$C,Payoff!$A:$A,Exam!$G$1,Payoff!$B:$B,$G59)+
SUMIFS(Payoff!$C:$C,Payoff!$A:$A,Exam!$H$1,Payoff!$B:$B,$H59)+
SUMIFS(Payoff!$C:$C,Payoff!$A:$A,Exam!$I$1,Payoff!$B:$B,$I59)+
SUMIFS(Payoff!$C:$C,Payoff!$A:$A,Exam!$J$1,Payoff!$B:$B,$J59))</f>
        <v/>
      </c>
      <c r="L59" t="str">
        <f>IF(COUNTBLANK(C59:J59)=8,"",
SUMIFS(Payoff!$D:$D,Payoff!$A:$A,Exam!$C$1,Payoff!$B:$B,$C59)+
SUMIFS(Payoff!$D:$D,Payoff!$A:$A,Exam!$D$1,Payoff!$B:$B,$D59)+
SUMIFS(Payoff!$D:$D,Payoff!$A:$A,Exam!$E$1,Payoff!$B:$B,$E59)+
SUMIFS(Payoff!$D:$D,Payoff!$A:$A,Exam!$F$1,Payoff!$B:$B,$F59)+
SUMIFS(Payoff!$D:$D,Payoff!$A:$A,Exam!$G$1,Payoff!$B:$B,$G59)+
SUMIFS(Payoff!$D:$D,Payoff!$A:$A,Exam!$H$1,Payoff!$B:$B,$H59)+
SUMIFS(Payoff!$D:$D,Payoff!$A:$A,Exam!$I$1,Payoff!$B:$B,$I59)+
SUMIFS(Payoff!$D:$D,Payoff!$A:$A,Exam!$J$1,Payoff!$B:$B,$J59))</f>
        <v/>
      </c>
      <c r="M59" t="str">
        <f t="shared" si="0"/>
        <v/>
      </c>
    </row>
    <row r="60" spans="1:15" x14ac:dyDescent="0.25">
      <c r="A60">
        <v>59</v>
      </c>
      <c r="B60" t="s">
        <v>50</v>
      </c>
      <c r="C60">
        <v>42000</v>
      </c>
      <c r="D60" t="s">
        <v>10</v>
      </c>
      <c r="E60" t="s">
        <v>12</v>
      </c>
      <c r="F60" s="1" t="s">
        <v>17</v>
      </c>
      <c r="G60" t="s">
        <v>25</v>
      </c>
      <c r="H60" t="s">
        <v>42</v>
      </c>
      <c r="I60" t="s">
        <v>26</v>
      </c>
      <c r="J60" t="s">
        <v>32</v>
      </c>
      <c r="K60">
        <f>IF(COUNTBLANK(C60:J60)=8,"",
SUMIFS(Payoff!$C:$C,Payoff!$A:$A,Exam!$C$1,Payoff!$B:$B,$C60)+
SUMIFS(Payoff!$C:$C,Payoff!$A:$A,Exam!$D$1,Payoff!$B:$B,$D60)+
SUMIFS(Payoff!$C:$C,Payoff!$A:$A,Exam!$E$1,Payoff!$B:$B,$E60)+
SUMIFS(Payoff!$C:$C,Payoff!$A:$A,Exam!$F$1,Payoff!$B:$B,$F60)+
SUMIFS(Payoff!$C:$C,Payoff!$A:$A,Exam!$G$1,Payoff!$B:$B,$G60)+
SUMIFS(Payoff!$C:$C,Payoff!$A:$A,Exam!$H$1,Payoff!$B:$B,$H60)+
SUMIFS(Payoff!$C:$C,Payoff!$A:$A,Exam!$I$1,Payoff!$B:$B,$I60)+
SUMIFS(Payoff!$C:$C,Payoff!$A:$A,Exam!$J$1,Payoff!$B:$B,$J60))</f>
        <v>7000</v>
      </c>
      <c r="L60">
        <f>IF(COUNTBLANK(C60:J60)=8,"",
SUMIFS(Payoff!$D:$D,Payoff!$A:$A,Exam!$C$1,Payoff!$B:$B,$C60)+
SUMIFS(Payoff!$D:$D,Payoff!$A:$A,Exam!$D$1,Payoff!$B:$B,$D60)+
SUMIFS(Payoff!$D:$D,Payoff!$A:$A,Exam!$E$1,Payoff!$B:$B,$E60)+
SUMIFS(Payoff!$D:$D,Payoff!$A:$A,Exam!$F$1,Payoff!$B:$B,$F60)+
SUMIFS(Payoff!$D:$D,Payoff!$A:$A,Exam!$G$1,Payoff!$B:$B,$G60)+
SUMIFS(Payoff!$D:$D,Payoff!$A:$A,Exam!$H$1,Payoff!$B:$B,$H60)+
SUMIFS(Payoff!$D:$D,Payoff!$A:$A,Exam!$I$1,Payoff!$B:$B,$I60)+
SUMIFS(Payoff!$D:$D,Payoff!$A:$A,Exam!$J$1,Payoff!$B:$B,$J60))</f>
        <v>7680</v>
      </c>
      <c r="M60">
        <f t="shared" si="0"/>
        <v>14680</v>
      </c>
      <c r="N60">
        <v>7</v>
      </c>
      <c r="O60">
        <v>7</v>
      </c>
    </row>
    <row r="61" spans="1:15" x14ac:dyDescent="0.25">
      <c r="A61">
        <v>60</v>
      </c>
      <c r="F61" s="1"/>
      <c r="K61" t="str">
        <f>IF(COUNTBLANK(C61:J61)=8,"",
SUMIFS(Payoff!$C:$C,Payoff!$A:$A,Exam!$C$1,Payoff!$B:$B,$C61)+
SUMIFS(Payoff!$C:$C,Payoff!$A:$A,Exam!$D$1,Payoff!$B:$B,$D61)+
SUMIFS(Payoff!$C:$C,Payoff!$A:$A,Exam!$E$1,Payoff!$B:$B,$E61)+
SUMIFS(Payoff!$C:$C,Payoff!$A:$A,Exam!$F$1,Payoff!$B:$B,$F61)+
SUMIFS(Payoff!$C:$C,Payoff!$A:$A,Exam!$G$1,Payoff!$B:$B,$G61)+
SUMIFS(Payoff!$C:$C,Payoff!$A:$A,Exam!$H$1,Payoff!$B:$B,$H61)+
SUMIFS(Payoff!$C:$C,Payoff!$A:$A,Exam!$I$1,Payoff!$B:$B,$I61)+
SUMIFS(Payoff!$C:$C,Payoff!$A:$A,Exam!$J$1,Payoff!$B:$B,$J61))</f>
        <v/>
      </c>
      <c r="L61" t="str">
        <f>IF(COUNTBLANK(C61:J61)=8,"",
SUMIFS(Payoff!$D:$D,Payoff!$A:$A,Exam!$C$1,Payoff!$B:$B,$C61)+
SUMIFS(Payoff!$D:$D,Payoff!$A:$A,Exam!$D$1,Payoff!$B:$B,$D61)+
SUMIFS(Payoff!$D:$D,Payoff!$A:$A,Exam!$E$1,Payoff!$B:$B,$E61)+
SUMIFS(Payoff!$D:$D,Payoff!$A:$A,Exam!$F$1,Payoff!$B:$B,$F61)+
SUMIFS(Payoff!$D:$D,Payoff!$A:$A,Exam!$G$1,Payoff!$B:$B,$G61)+
SUMIFS(Payoff!$D:$D,Payoff!$A:$A,Exam!$H$1,Payoff!$B:$B,$H61)+
SUMIFS(Payoff!$D:$D,Payoff!$A:$A,Exam!$I$1,Payoff!$B:$B,$I61)+
SUMIFS(Payoff!$D:$D,Payoff!$A:$A,Exam!$J$1,Payoff!$B:$B,$J61))</f>
        <v/>
      </c>
      <c r="M61" t="str">
        <f t="shared" si="0"/>
        <v/>
      </c>
    </row>
    <row r="62" spans="1:15" x14ac:dyDescent="0.25">
      <c r="A62">
        <v>61</v>
      </c>
      <c r="F62" s="1"/>
      <c r="K62" t="str">
        <f>IF(COUNTBLANK(C62:J62)=8,"",
SUMIFS(Payoff!$C:$C,Payoff!$A:$A,Exam!$C$1,Payoff!$B:$B,$C62)+
SUMIFS(Payoff!$C:$C,Payoff!$A:$A,Exam!$D$1,Payoff!$B:$B,$D62)+
SUMIFS(Payoff!$C:$C,Payoff!$A:$A,Exam!$E$1,Payoff!$B:$B,$E62)+
SUMIFS(Payoff!$C:$C,Payoff!$A:$A,Exam!$F$1,Payoff!$B:$B,$F62)+
SUMIFS(Payoff!$C:$C,Payoff!$A:$A,Exam!$G$1,Payoff!$B:$B,$G62)+
SUMIFS(Payoff!$C:$C,Payoff!$A:$A,Exam!$H$1,Payoff!$B:$B,$H62)+
SUMIFS(Payoff!$C:$C,Payoff!$A:$A,Exam!$I$1,Payoff!$B:$B,$I62)+
SUMIFS(Payoff!$C:$C,Payoff!$A:$A,Exam!$J$1,Payoff!$B:$B,$J62))</f>
        <v/>
      </c>
      <c r="L62" t="str">
        <f>IF(COUNTBLANK(C62:J62)=8,"",
SUMIFS(Payoff!$D:$D,Payoff!$A:$A,Exam!$C$1,Payoff!$B:$B,$C62)+
SUMIFS(Payoff!$D:$D,Payoff!$A:$A,Exam!$D$1,Payoff!$B:$B,$D62)+
SUMIFS(Payoff!$D:$D,Payoff!$A:$A,Exam!$E$1,Payoff!$B:$B,$E62)+
SUMIFS(Payoff!$D:$D,Payoff!$A:$A,Exam!$F$1,Payoff!$B:$B,$F62)+
SUMIFS(Payoff!$D:$D,Payoff!$A:$A,Exam!$G$1,Payoff!$B:$B,$G62)+
SUMIFS(Payoff!$D:$D,Payoff!$A:$A,Exam!$H$1,Payoff!$B:$B,$H62)+
SUMIFS(Payoff!$D:$D,Payoff!$A:$A,Exam!$I$1,Payoff!$B:$B,$I62)+
SUMIFS(Payoff!$D:$D,Payoff!$A:$A,Exam!$J$1,Payoff!$B:$B,$J62))</f>
        <v/>
      </c>
      <c r="M62" t="str">
        <f t="shared" si="0"/>
        <v/>
      </c>
    </row>
    <row r="63" spans="1:15" x14ac:dyDescent="0.25">
      <c r="A63">
        <v>62</v>
      </c>
      <c r="F63" s="1"/>
      <c r="K63" t="str">
        <f>IF(COUNTBLANK(C63:J63)=8,"",
SUMIFS(Payoff!$C:$C,Payoff!$A:$A,Exam!$C$1,Payoff!$B:$B,$C63)+
SUMIFS(Payoff!$C:$C,Payoff!$A:$A,Exam!$D$1,Payoff!$B:$B,$D63)+
SUMIFS(Payoff!$C:$C,Payoff!$A:$A,Exam!$E$1,Payoff!$B:$B,$E63)+
SUMIFS(Payoff!$C:$C,Payoff!$A:$A,Exam!$F$1,Payoff!$B:$B,$F63)+
SUMIFS(Payoff!$C:$C,Payoff!$A:$A,Exam!$G$1,Payoff!$B:$B,$G63)+
SUMIFS(Payoff!$C:$C,Payoff!$A:$A,Exam!$H$1,Payoff!$B:$B,$H63)+
SUMIFS(Payoff!$C:$C,Payoff!$A:$A,Exam!$I$1,Payoff!$B:$B,$I63)+
SUMIFS(Payoff!$C:$C,Payoff!$A:$A,Exam!$J$1,Payoff!$B:$B,$J63))</f>
        <v/>
      </c>
      <c r="L63" t="str">
        <f>IF(COUNTBLANK(C63:J63)=8,"",
SUMIFS(Payoff!$D:$D,Payoff!$A:$A,Exam!$C$1,Payoff!$B:$B,$C63)+
SUMIFS(Payoff!$D:$D,Payoff!$A:$A,Exam!$D$1,Payoff!$B:$B,$D63)+
SUMIFS(Payoff!$D:$D,Payoff!$A:$A,Exam!$E$1,Payoff!$B:$B,$E63)+
SUMIFS(Payoff!$D:$D,Payoff!$A:$A,Exam!$F$1,Payoff!$B:$B,$F63)+
SUMIFS(Payoff!$D:$D,Payoff!$A:$A,Exam!$G$1,Payoff!$B:$B,$G63)+
SUMIFS(Payoff!$D:$D,Payoff!$A:$A,Exam!$H$1,Payoff!$B:$B,$H63)+
SUMIFS(Payoff!$D:$D,Payoff!$A:$A,Exam!$I$1,Payoff!$B:$B,$I63)+
SUMIFS(Payoff!$D:$D,Payoff!$A:$A,Exam!$J$1,Payoff!$B:$B,$J63))</f>
        <v/>
      </c>
      <c r="M63" t="str">
        <f t="shared" si="0"/>
        <v/>
      </c>
    </row>
    <row r="64" spans="1:15" x14ac:dyDescent="0.25">
      <c r="A64">
        <v>63</v>
      </c>
      <c r="F64" s="1"/>
      <c r="K64" t="str">
        <f>IF(COUNTBLANK(C64:J64)=8,"",
SUMIFS(Payoff!$C:$C,Payoff!$A:$A,Exam!$C$1,Payoff!$B:$B,$C64)+
SUMIFS(Payoff!$C:$C,Payoff!$A:$A,Exam!$D$1,Payoff!$B:$B,$D64)+
SUMIFS(Payoff!$C:$C,Payoff!$A:$A,Exam!$E$1,Payoff!$B:$B,$E64)+
SUMIFS(Payoff!$C:$C,Payoff!$A:$A,Exam!$F$1,Payoff!$B:$B,$F64)+
SUMIFS(Payoff!$C:$C,Payoff!$A:$A,Exam!$G$1,Payoff!$B:$B,$G64)+
SUMIFS(Payoff!$C:$C,Payoff!$A:$A,Exam!$H$1,Payoff!$B:$B,$H64)+
SUMIFS(Payoff!$C:$C,Payoff!$A:$A,Exam!$I$1,Payoff!$B:$B,$I64)+
SUMIFS(Payoff!$C:$C,Payoff!$A:$A,Exam!$J$1,Payoff!$B:$B,$J64))</f>
        <v/>
      </c>
      <c r="L64" t="str">
        <f>IF(COUNTBLANK(C64:J64)=8,"",
SUMIFS(Payoff!$D:$D,Payoff!$A:$A,Exam!$C$1,Payoff!$B:$B,$C64)+
SUMIFS(Payoff!$D:$D,Payoff!$A:$A,Exam!$D$1,Payoff!$B:$B,$D64)+
SUMIFS(Payoff!$D:$D,Payoff!$A:$A,Exam!$E$1,Payoff!$B:$B,$E64)+
SUMIFS(Payoff!$D:$D,Payoff!$A:$A,Exam!$F$1,Payoff!$B:$B,$F64)+
SUMIFS(Payoff!$D:$D,Payoff!$A:$A,Exam!$G$1,Payoff!$B:$B,$G64)+
SUMIFS(Payoff!$D:$D,Payoff!$A:$A,Exam!$H$1,Payoff!$B:$B,$H64)+
SUMIFS(Payoff!$D:$D,Payoff!$A:$A,Exam!$I$1,Payoff!$B:$B,$I64)+
SUMIFS(Payoff!$D:$D,Payoff!$A:$A,Exam!$J$1,Payoff!$B:$B,$J64))</f>
        <v/>
      </c>
      <c r="M64" t="str">
        <f t="shared" si="0"/>
        <v/>
      </c>
    </row>
    <row r="65" spans="1:22" x14ac:dyDescent="0.25">
      <c r="A65">
        <v>64</v>
      </c>
      <c r="F65" s="1"/>
      <c r="K65" t="str">
        <f>IF(COUNTBLANK(C65:J65)=8,"",
SUMIFS(Payoff!$C:$C,Payoff!$A:$A,Exam!$C$1,Payoff!$B:$B,$C65)+
SUMIFS(Payoff!$C:$C,Payoff!$A:$A,Exam!$D$1,Payoff!$B:$B,$D65)+
SUMIFS(Payoff!$C:$C,Payoff!$A:$A,Exam!$E$1,Payoff!$B:$B,$E65)+
SUMIFS(Payoff!$C:$C,Payoff!$A:$A,Exam!$F$1,Payoff!$B:$B,$F65)+
SUMIFS(Payoff!$C:$C,Payoff!$A:$A,Exam!$G$1,Payoff!$B:$B,$G65)+
SUMIFS(Payoff!$C:$C,Payoff!$A:$A,Exam!$H$1,Payoff!$B:$B,$H65)+
SUMIFS(Payoff!$C:$C,Payoff!$A:$A,Exam!$I$1,Payoff!$B:$B,$I65)+
SUMIFS(Payoff!$C:$C,Payoff!$A:$A,Exam!$J$1,Payoff!$B:$B,$J65))</f>
        <v/>
      </c>
      <c r="L65" t="str">
        <f>IF(COUNTBLANK(C65:J65)=8,"",
SUMIFS(Payoff!$D:$D,Payoff!$A:$A,Exam!$C$1,Payoff!$B:$B,$C65)+
SUMIFS(Payoff!$D:$D,Payoff!$A:$A,Exam!$D$1,Payoff!$B:$B,$D65)+
SUMIFS(Payoff!$D:$D,Payoff!$A:$A,Exam!$E$1,Payoff!$B:$B,$E65)+
SUMIFS(Payoff!$D:$D,Payoff!$A:$A,Exam!$F$1,Payoff!$B:$B,$F65)+
SUMIFS(Payoff!$D:$D,Payoff!$A:$A,Exam!$G$1,Payoff!$B:$B,$G65)+
SUMIFS(Payoff!$D:$D,Payoff!$A:$A,Exam!$H$1,Payoff!$B:$B,$H65)+
SUMIFS(Payoff!$D:$D,Payoff!$A:$A,Exam!$I$1,Payoff!$B:$B,$I65)+
SUMIFS(Payoff!$D:$D,Payoff!$A:$A,Exam!$J$1,Payoff!$B:$B,$J65))</f>
        <v/>
      </c>
      <c r="M65" t="str">
        <f t="shared" si="0"/>
        <v/>
      </c>
    </row>
    <row r="66" spans="1:22" x14ac:dyDescent="0.25">
      <c r="A66">
        <v>65</v>
      </c>
      <c r="F66" s="1"/>
      <c r="K66" t="str">
        <f>IF(COUNTBLANK(C66:J66)=8,"",
SUMIFS(Payoff!$C:$C,Payoff!$A:$A,Exam!$C$1,Payoff!$B:$B,$C66)+
SUMIFS(Payoff!$C:$C,Payoff!$A:$A,Exam!$D$1,Payoff!$B:$B,$D66)+
SUMIFS(Payoff!$C:$C,Payoff!$A:$A,Exam!$E$1,Payoff!$B:$B,$E66)+
SUMIFS(Payoff!$C:$C,Payoff!$A:$A,Exam!$F$1,Payoff!$B:$B,$F66)+
SUMIFS(Payoff!$C:$C,Payoff!$A:$A,Exam!$G$1,Payoff!$B:$B,$G66)+
SUMIFS(Payoff!$C:$C,Payoff!$A:$A,Exam!$H$1,Payoff!$B:$B,$H66)+
SUMIFS(Payoff!$C:$C,Payoff!$A:$A,Exam!$I$1,Payoff!$B:$B,$I66)+
SUMIFS(Payoff!$C:$C,Payoff!$A:$A,Exam!$J$1,Payoff!$B:$B,$J66))</f>
        <v/>
      </c>
      <c r="L66" t="str">
        <f>IF(COUNTBLANK(C66:J66)=8,"",
SUMIFS(Payoff!$D:$D,Payoff!$A:$A,Exam!$C$1,Payoff!$B:$B,$C66)+
SUMIFS(Payoff!$D:$D,Payoff!$A:$A,Exam!$D$1,Payoff!$B:$B,$D66)+
SUMIFS(Payoff!$D:$D,Payoff!$A:$A,Exam!$E$1,Payoff!$B:$B,$E66)+
SUMIFS(Payoff!$D:$D,Payoff!$A:$A,Exam!$F$1,Payoff!$B:$B,$F66)+
SUMIFS(Payoff!$D:$D,Payoff!$A:$A,Exam!$G$1,Payoff!$B:$B,$G66)+
SUMIFS(Payoff!$D:$D,Payoff!$A:$A,Exam!$H$1,Payoff!$B:$B,$H66)+
SUMIFS(Payoff!$D:$D,Payoff!$A:$A,Exam!$I$1,Payoff!$B:$B,$I66)+
SUMIFS(Payoff!$D:$D,Payoff!$A:$A,Exam!$J$1,Payoff!$B:$B,$J66))</f>
        <v/>
      </c>
      <c r="M66" t="str">
        <f t="shared" si="0"/>
        <v/>
      </c>
    </row>
    <row r="67" spans="1:22" x14ac:dyDescent="0.25">
      <c r="A67">
        <v>66</v>
      </c>
      <c r="F67" s="1"/>
      <c r="K67" t="str">
        <f>IF(COUNTBLANK(C67:J67)=8,"",
SUMIFS(Payoff!$C:$C,Payoff!$A:$A,Exam!$C$1,Payoff!$B:$B,$C67)+
SUMIFS(Payoff!$C:$C,Payoff!$A:$A,Exam!$D$1,Payoff!$B:$B,$D67)+
SUMIFS(Payoff!$C:$C,Payoff!$A:$A,Exam!$E$1,Payoff!$B:$B,$E67)+
SUMIFS(Payoff!$C:$C,Payoff!$A:$A,Exam!$F$1,Payoff!$B:$B,$F67)+
SUMIFS(Payoff!$C:$C,Payoff!$A:$A,Exam!$G$1,Payoff!$B:$B,$G67)+
SUMIFS(Payoff!$C:$C,Payoff!$A:$A,Exam!$H$1,Payoff!$B:$B,$H67)+
SUMIFS(Payoff!$C:$C,Payoff!$A:$A,Exam!$I$1,Payoff!$B:$B,$I67)+
SUMIFS(Payoff!$C:$C,Payoff!$A:$A,Exam!$J$1,Payoff!$B:$B,$J67))</f>
        <v/>
      </c>
      <c r="L67" t="str">
        <f>IF(COUNTBLANK(C67:J67)=8,"",
SUMIFS(Payoff!$D:$D,Payoff!$A:$A,Exam!$C$1,Payoff!$B:$B,$C67)+
SUMIFS(Payoff!$D:$D,Payoff!$A:$A,Exam!$D$1,Payoff!$B:$B,$D67)+
SUMIFS(Payoff!$D:$D,Payoff!$A:$A,Exam!$E$1,Payoff!$B:$B,$E67)+
SUMIFS(Payoff!$D:$D,Payoff!$A:$A,Exam!$F$1,Payoff!$B:$B,$F67)+
SUMIFS(Payoff!$D:$D,Payoff!$A:$A,Exam!$G$1,Payoff!$B:$B,$G67)+
SUMIFS(Payoff!$D:$D,Payoff!$A:$A,Exam!$H$1,Payoff!$B:$B,$H67)+
SUMIFS(Payoff!$D:$D,Payoff!$A:$A,Exam!$I$1,Payoff!$B:$B,$I67)+
SUMIFS(Payoff!$D:$D,Payoff!$A:$A,Exam!$J$1,Payoff!$B:$B,$J67))</f>
        <v/>
      </c>
      <c r="M67" t="str">
        <f t="shared" ref="M67:M130" si="2">IF(SUM(K67:L67)&lt;&gt;0,SUM(K67:L67),"")</f>
        <v/>
      </c>
    </row>
    <row r="68" spans="1:22" x14ac:dyDescent="0.25">
      <c r="A68">
        <v>67</v>
      </c>
      <c r="F68" s="1"/>
      <c r="K68" t="str">
        <f>IF(COUNTBLANK(C68:J68)=8,"",
SUMIFS(Payoff!$C:$C,Payoff!$A:$A,Exam!$C$1,Payoff!$B:$B,$C68)+
SUMIFS(Payoff!$C:$C,Payoff!$A:$A,Exam!$D$1,Payoff!$B:$B,$D68)+
SUMIFS(Payoff!$C:$C,Payoff!$A:$A,Exam!$E$1,Payoff!$B:$B,$E68)+
SUMIFS(Payoff!$C:$C,Payoff!$A:$A,Exam!$F$1,Payoff!$B:$B,$F68)+
SUMIFS(Payoff!$C:$C,Payoff!$A:$A,Exam!$G$1,Payoff!$B:$B,$G68)+
SUMIFS(Payoff!$C:$C,Payoff!$A:$A,Exam!$H$1,Payoff!$B:$B,$H68)+
SUMIFS(Payoff!$C:$C,Payoff!$A:$A,Exam!$I$1,Payoff!$B:$B,$I68)+
SUMIFS(Payoff!$C:$C,Payoff!$A:$A,Exam!$J$1,Payoff!$B:$B,$J68))</f>
        <v/>
      </c>
      <c r="L68" t="str">
        <f>IF(COUNTBLANK(C68:J68)=8,"",
SUMIFS(Payoff!$D:$D,Payoff!$A:$A,Exam!$C$1,Payoff!$B:$B,$C68)+
SUMIFS(Payoff!$D:$D,Payoff!$A:$A,Exam!$D$1,Payoff!$B:$B,$D68)+
SUMIFS(Payoff!$D:$D,Payoff!$A:$A,Exam!$E$1,Payoff!$B:$B,$E68)+
SUMIFS(Payoff!$D:$D,Payoff!$A:$A,Exam!$F$1,Payoff!$B:$B,$F68)+
SUMIFS(Payoff!$D:$D,Payoff!$A:$A,Exam!$G$1,Payoff!$B:$B,$G68)+
SUMIFS(Payoff!$D:$D,Payoff!$A:$A,Exam!$H$1,Payoff!$B:$B,$H68)+
SUMIFS(Payoff!$D:$D,Payoff!$A:$A,Exam!$I$1,Payoff!$B:$B,$I68)+
SUMIFS(Payoff!$D:$D,Payoff!$A:$A,Exam!$J$1,Payoff!$B:$B,$J68))</f>
        <v/>
      </c>
      <c r="M68" t="str">
        <f t="shared" si="2"/>
        <v/>
      </c>
    </row>
    <row r="69" spans="1:22" x14ac:dyDescent="0.25">
      <c r="A69">
        <v>68</v>
      </c>
      <c r="F69" s="1"/>
      <c r="K69" t="str">
        <f>IF(COUNTBLANK(C69:J69)=8,"",
SUMIFS(Payoff!$C:$C,Payoff!$A:$A,Exam!$C$1,Payoff!$B:$B,$C69)+
SUMIFS(Payoff!$C:$C,Payoff!$A:$A,Exam!$D$1,Payoff!$B:$B,$D69)+
SUMIFS(Payoff!$C:$C,Payoff!$A:$A,Exam!$E$1,Payoff!$B:$B,$E69)+
SUMIFS(Payoff!$C:$C,Payoff!$A:$A,Exam!$F$1,Payoff!$B:$B,$F69)+
SUMIFS(Payoff!$C:$C,Payoff!$A:$A,Exam!$G$1,Payoff!$B:$B,$G69)+
SUMIFS(Payoff!$C:$C,Payoff!$A:$A,Exam!$H$1,Payoff!$B:$B,$H69)+
SUMIFS(Payoff!$C:$C,Payoff!$A:$A,Exam!$I$1,Payoff!$B:$B,$I69)+
SUMIFS(Payoff!$C:$C,Payoff!$A:$A,Exam!$J$1,Payoff!$B:$B,$J69))</f>
        <v/>
      </c>
      <c r="L69" t="str">
        <f>IF(COUNTBLANK(C69:J69)=8,"",
SUMIFS(Payoff!$D:$D,Payoff!$A:$A,Exam!$C$1,Payoff!$B:$B,$C69)+
SUMIFS(Payoff!$D:$D,Payoff!$A:$A,Exam!$D$1,Payoff!$B:$B,$D69)+
SUMIFS(Payoff!$D:$D,Payoff!$A:$A,Exam!$E$1,Payoff!$B:$B,$E69)+
SUMIFS(Payoff!$D:$D,Payoff!$A:$A,Exam!$F$1,Payoff!$B:$B,$F69)+
SUMIFS(Payoff!$D:$D,Payoff!$A:$A,Exam!$G$1,Payoff!$B:$B,$G69)+
SUMIFS(Payoff!$D:$D,Payoff!$A:$A,Exam!$H$1,Payoff!$B:$B,$H69)+
SUMIFS(Payoff!$D:$D,Payoff!$A:$A,Exam!$I$1,Payoff!$B:$B,$I69)+
SUMIFS(Payoff!$D:$D,Payoff!$A:$A,Exam!$J$1,Payoff!$B:$B,$J69))</f>
        <v/>
      </c>
      <c r="M69" t="str">
        <f t="shared" si="2"/>
        <v/>
      </c>
    </row>
    <row r="70" spans="1:22" x14ac:dyDescent="0.25">
      <c r="A70">
        <v>69</v>
      </c>
      <c r="F70" s="1"/>
      <c r="K70" t="str">
        <f>IF(COUNTBLANK(C70:J70)=8,"",
SUMIFS(Payoff!$C:$C,Payoff!$A:$A,Exam!$C$1,Payoff!$B:$B,$C70)+
SUMIFS(Payoff!$C:$C,Payoff!$A:$A,Exam!$D$1,Payoff!$B:$B,$D70)+
SUMIFS(Payoff!$C:$C,Payoff!$A:$A,Exam!$E$1,Payoff!$B:$B,$E70)+
SUMIFS(Payoff!$C:$C,Payoff!$A:$A,Exam!$F$1,Payoff!$B:$B,$F70)+
SUMIFS(Payoff!$C:$C,Payoff!$A:$A,Exam!$G$1,Payoff!$B:$B,$G70)+
SUMIFS(Payoff!$C:$C,Payoff!$A:$A,Exam!$H$1,Payoff!$B:$B,$H70)+
SUMIFS(Payoff!$C:$C,Payoff!$A:$A,Exam!$I$1,Payoff!$B:$B,$I70)+
SUMIFS(Payoff!$C:$C,Payoff!$A:$A,Exam!$J$1,Payoff!$B:$B,$J70))</f>
        <v/>
      </c>
      <c r="L70" t="str">
        <f>IF(COUNTBLANK(C70:J70)=8,"",
SUMIFS(Payoff!$D:$D,Payoff!$A:$A,Exam!$C$1,Payoff!$B:$B,$C70)+
SUMIFS(Payoff!$D:$D,Payoff!$A:$A,Exam!$D$1,Payoff!$B:$B,$D70)+
SUMIFS(Payoff!$D:$D,Payoff!$A:$A,Exam!$E$1,Payoff!$B:$B,$E70)+
SUMIFS(Payoff!$D:$D,Payoff!$A:$A,Exam!$F$1,Payoff!$B:$B,$F70)+
SUMIFS(Payoff!$D:$D,Payoff!$A:$A,Exam!$G$1,Payoff!$B:$B,$G70)+
SUMIFS(Payoff!$D:$D,Payoff!$A:$A,Exam!$H$1,Payoff!$B:$B,$H70)+
SUMIFS(Payoff!$D:$D,Payoff!$A:$A,Exam!$I$1,Payoff!$B:$B,$I70)+
SUMIFS(Payoff!$D:$D,Payoff!$A:$A,Exam!$J$1,Payoff!$B:$B,$J70))</f>
        <v/>
      </c>
      <c r="M70" t="str">
        <f t="shared" si="2"/>
        <v/>
      </c>
    </row>
    <row r="71" spans="1:22" x14ac:dyDescent="0.25">
      <c r="A71">
        <v>70</v>
      </c>
      <c r="F71" s="1"/>
      <c r="K71" t="str">
        <f>IF(COUNTBLANK(C71:J71)=8,"",
SUMIFS(Payoff!$C:$C,Payoff!$A:$A,Exam!$C$1,Payoff!$B:$B,$C71)+
SUMIFS(Payoff!$C:$C,Payoff!$A:$A,Exam!$D$1,Payoff!$B:$B,$D71)+
SUMIFS(Payoff!$C:$C,Payoff!$A:$A,Exam!$E$1,Payoff!$B:$B,$E71)+
SUMIFS(Payoff!$C:$C,Payoff!$A:$A,Exam!$F$1,Payoff!$B:$B,$F71)+
SUMIFS(Payoff!$C:$C,Payoff!$A:$A,Exam!$G$1,Payoff!$B:$B,$G71)+
SUMIFS(Payoff!$C:$C,Payoff!$A:$A,Exam!$H$1,Payoff!$B:$B,$H71)+
SUMIFS(Payoff!$C:$C,Payoff!$A:$A,Exam!$I$1,Payoff!$B:$B,$I71)+
SUMIFS(Payoff!$C:$C,Payoff!$A:$A,Exam!$J$1,Payoff!$B:$B,$J71))</f>
        <v/>
      </c>
      <c r="L71" t="str">
        <f>IF(COUNTBLANK(C71:J71)=8,"",
SUMIFS(Payoff!$D:$D,Payoff!$A:$A,Exam!$C$1,Payoff!$B:$B,$C71)+
SUMIFS(Payoff!$D:$D,Payoff!$A:$A,Exam!$D$1,Payoff!$B:$B,$D71)+
SUMIFS(Payoff!$D:$D,Payoff!$A:$A,Exam!$E$1,Payoff!$B:$B,$E71)+
SUMIFS(Payoff!$D:$D,Payoff!$A:$A,Exam!$F$1,Payoff!$B:$B,$F71)+
SUMIFS(Payoff!$D:$D,Payoff!$A:$A,Exam!$G$1,Payoff!$B:$B,$G71)+
SUMIFS(Payoff!$D:$D,Payoff!$A:$A,Exam!$H$1,Payoff!$B:$B,$H71)+
SUMIFS(Payoff!$D:$D,Payoff!$A:$A,Exam!$I$1,Payoff!$B:$B,$I71)+
SUMIFS(Payoff!$D:$D,Payoff!$A:$A,Exam!$J$1,Payoff!$B:$B,$J71))</f>
        <v/>
      </c>
      <c r="M71" t="str">
        <f t="shared" si="2"/>
        <v/>
      </c>
    </row>
    <row r="72" spans="1:22" x14ac:dyDescent="0.25">
      <c r="A72">
        <v>71</v>
      </c>
      <c r="F72" s="1"/>
      <c r="K72" t="str">
        <f>IF(COUNTBLANK(C72:J72)=8,"",
SUMIFS(Payoff!$C:$C,Payoff!$A:$A,Exam!$C$1,Payoff!$B:$B,$C72)+
SUMIFS(Payoff!$C:$C,Payoff!$A:$A,Exam!$D$1,Payoff!$B:$B,$D72)+
SUMIFS(Payoff!$C:$C,Payoff!$A:$A,Exam!$E$1,Payoff!$B:$B,$E72)+
SUMIFS(Payoff!$C:$C,Payoff!$A:$A,Exam!$F$1,Payoff!$B:$B,$F72)+
SUMIFS(Payoff!$C:$C,Payoff!$A:$A,Exam!$G$1,Payoff!$B:$B,$G72)+
SUMIFS(Payoff!$C:$C,Payoff!$A:$A,Exam!$H$1,Payoff!$B:$B,$H72)+
SUMIFS(Payoff!$C:$C,Payoff!$A:$A,Exam!$I$1,Payoff!$B:$B,$I72)+
SUMIFS(Payoff!$C:$C,Payoff!$A:$A,Exam!$J$1,Payoff!$B:$B,$J72))</f>
        <v/>
      </c>
      <c r="L72" t="str">
        <f>IF(COUNTBLANK(C72:J72)=8,"",
SUMIFS(Payoff!$D:$D,Payoff!$A:$A,Exam!$C$1,Payoff!$B:$B,$C72)+
SUMIFS(Payoff!$D:$D,Payoff!$A:$A,Exam!$D$1,Payoff!$B:$B,$D72)+
SUMIFS(Payoff!$D:$D,Payoff!$A:$A,Exam!$E$1,Payoff!$B:$B,$E72)+
SUMIFS(Payoff!$D:$D,Payoff!$A:$A,Exam!$F$1,Payoff!$B:$B,$F72)+
SUMIFS(Payoff!$D:$D,Payoff!$A:$A,Exam!$G$1,Payoff!$B:$B,$G72)+
SUMIFS(Payoff!$D:$D,Payoff!$A:$A,Exam!$H$1,Payoff!$B:$B,$H72)+
SUMIFS(Payoff!$D:$D,Payoff!$A:$A,Exam!$I$1,Payoff!$B:$B,$I72)+
SUMIFS(Payoff!$D:$D,Payoff!$A:$A,Exam!$J$1,Payoff!$B:$B,$J72))</f>
        <v/>
      </c>
      <c r="M72" t="str">
        <f t="shared" si="2"/>
        <v/>
      </c>
      <c r="Q72" s="4" t="s">
        <v>49</v>
      </c>
      <c r="R72" s="4" t="s">
        <v>48</v>
      </c>
    </row>
    <row r="73" spans="1:22" x14ac:dyDescent="0.25">
      <c r="A73">
        <v>72</v>
      </c>
      <c r="F73" s="1"/>
      <c r="K73" t="str">
        <f>IF(COUNTBLANK(C73:J73)=8,"",
SUMIFS(Payoff!$C:$C,Payoff!$A:$A,Exam!$C$1,Payoff!$B:$B,$C73)+
SUMIFS(Payoff!$C:$C,Payoff!$A:$A,Exam!$D$1,Payoff!$B:$B,$D73)+
SUMIFS(Payoff!$C:$C,Payoff!$A:$A,Exam!$E$1,Payoff!$B:$B,$E73)+
SUMIFS(Payoff!$C:$C,Payoff!$A:$A,Exam!$F$1,Payoff!$B:$B,$F73)+
SUMIFS(Payoff!$C:$C,Payoff!$A:$A,Exam!$G$1,Payoff!$B:$B,$G73)+
SUMIFS(Payoff!$C:$C,Payoff!$A:$A,Exam!$H$1,Payoff!$B:$B,$H73)+
SUMIFS(Payoff!$C:$C,Payoff!$A:$A,Exam!$I$1,Payoff!$B:$B,$I73)+
SUMIFS(Payoff!$C:$C,Payoff!$A:$A,Exam!$J$1,Payoff!$B:$B,$J73))</f>
        <v/>
      </c>
      <c r="L73" t="str">
        <f>IF(COUNTBLANK(C73:J73)=8,"",
SUMIFS(Payoff!$D:$D,Payoff!$A:$A,Exam!$C$1,Payoff!$B:$B,$C73)+
SUMIFS(Payoff!$D:$D,Payoff!$A:$A,Exam!$D$1,Payoff!$B:$B,$D73)+
SUMIFS(Payoff!$D:$D,Payoff!$A:$A,Exam!$E$1,Payoff!$B:$B,$E73)+
SUMIFS(Payoff!$D:$D,Payoff!$A:$A,Exam!$F$1,Payoff!$B:$B,$F73)+
SUMIFS(Payoff!$D:$D,Payoff!$A:$A,Exam!$G$1,Payoff!$B:$B,$G73)+
SUMIFS(Payoff!$D:$D,Payoff!$A:$A,Exam!$H$1,Payoff!$B:$B,$H73)+
SUMIFS(Payoff!$D:$D,Payoff!$A:$A,Exam!$I$1,Payoff!$B:$B,$I73)+
SUMIFS(Payoff!$D:$D,Payoff!$A:$A,Exam!$J$1,Payoff!$B:$B,$J73))</f>
        <v/>
      </c>
      <c r="M73" t="str">
        <f t="shared" si="2"/>
        <v/>
      </c>
      <c r="Q73" t="s">
        <v>50</v>
      </c>
      <c r="R73" s="6">
        <f>COUNTIF($B$2:$B$151,Q73)/(COUNTIF($B$2:$B$151,"Yes")+COUNTIF($B$2:$B$151,"No"))</f>
        <v>1</v>
      </c>
    </row>
    <row r="74" spans="1:22" x14ac:dyDescent="0.25">
      <c r="A74">
        <v>73</v>
      </c>
      <c r="F74" s="1"/>
      <c r="K74" t="str">
        <f>IF(COUNTBLANK(C74:J74)=8,"",
SUMIFS(Payoff!$C:$C,Payoff!$A:$A,Exam!$C$1,Payoff!$B:$B,$C74)+
SUMIFS(Payoff!$C:$C,Payoff!$A:$A,Exam!$D$1,Payoff!$B:$B,$D74)+
SUMIFS(Payoff!$C:$C,Payoff!$A:$A,Exam!$E$1,Payoff!$B:$B,$E74)+
SUMIFS(Payoff!$C:$C,Payoff!$A:$A,Exam!$F$1,Payoff!$B:$B,$F74)+
SUMIFS(Payoff!$C:$C,Payoff!$A:$A,Exam!$G$1,Payoff!$B:$B,$G74)+
SUMIFS(Payoff!$C:$C,Payoff!$A:$A,Exam!$H$1,Payoff!$B:$B,$H74)+
SUMIFS(Payoff!$C:$C,Payoff!$A:$A,Exam!$I$1,Payoff!$B:$B,$I74)+
SUMIFS(Payoff!$C:$C,Payoff!$A:$A,Exam!$J$1,Payoff!$B:$B,$J74))</f>
        <v/>
      </c>
      <c r="L74" t="str">
        <f>IF(COUNTBLANK(C74:J74)=8,"",
SUMIFS(Payoff!$D:$D,Payoff!$A:$A,Exam!$C$1,Payoff!$B:$B,$C74)+
SUMIFS(Payoff!$D:$D,Payoff!$A:$A,Exam!$D$1,Payoff!$B:$B,$D74)+
SUMIFS(Payoff!$D:$D,Payoff!$A:$A,Exam!$E$1,Payoff!$B:$B,$E74)+
SUMIFS(Payoff!$D:$D,Payoff!$A:$A,Exam!$F$1,Payoff!$B:$B,$F74)+
SUMIFS(Payoff!$D:$D,Payoff!$A:$A,Exam!$G$1,Payoff!$B:$B,$G74)+
SUMIFS(Payoff!$D:$D,Payoff!$A:$A,Exam!$H$1,Payoff!$B:$B,$H74)+
SUMIFS(Payoff!$D:$D,Payoff!$A:$A,Exam!$I$1,Payoff!$B:$B,$I74)+
SUMIFS(Payoff!$D:$D,Payoff!$A:$A,Exam!$J$1,Payoff!$B:$B,$J74))</f>
        <v/>
      </c>
      <c r="M74" t="str">
        <f t="shared" si="2"/>
        <v/>
      </c>
      <c r="Q74" t="s">
        <v>51</v>
      </c>
      <c r="R74" s="6">
        <f>COUNTIF($B$2:$B$151,Q74)/(COUNTIF($B$2:$B$151,"Yes")+COUNTIF($B$2:$B$151,"No"))</f>
        <v>0</v>
      </c>
    </row>
    <row r="75" spans="1:22" x14ac:dyDescent="0.25">
      <c r="A75">
        <v>74</v>
      </c>
      <c r="F75" s="1"/>
      <c r="K75" t="str">
        <f>IF(COUNTBLANK(C75:J75)=8,"",
SUMIFS(Payoff!$C:$C,Payoff!$A:$A,Exam!$C$1,Payoff!$B:$B,$C75)+
SUMIFS(Payoff!$C:$C,Payoff!$A:$A,Exam!$D$1,Payoff!$B:$B,$D75)+
SUMIFS(Payoff!$C:$C,Payoff!$A:$A,Exam!$E$1,Payoff!$B:$B,$E75)+
SUMIFS(Payoff!$C:$C,Payoff!$A:$A,Exam!$F$1,Payoff!$B:$B,$F75)+
SUMIFS(Payoff!$C:$C,Payoff!$A:$A,Exam!$G$1,Payoff!$B:$B,$G75)+
SUMIFS(Payoff!$C:$C,Payoff!$A:$A,Exam!$H$1,Payoff!$B:$B,$H75)+
SUMIFS(Payoff!$C:$C,Payoff!$A:$A,Exam!$I$1,Payoff!$B:$B,$I75)+
SUMIFS(Payoff!$C:$C,Payoff!$A:$A,Exam!$J$1,Payoff!$B:$B,$J75))</f>
        <v/>
      </c>
      <c r="L75" t="str">
        <f>IF(COUNTBLANK(C75:J75)=8,"",
SUMIFS(Payoff!$D:$D,Payoff!$A:$A,Exam!$C$1,Payoff!$B:$B,$C75)+
SUMIFS(Payoff!$D:$D,Payoff!$A:$A,Exam!$D$1,Payoff!$B:$B,$D75)+
SUMIFS(Payoff!$D:$D,Payoff!$A:$A,Exam!$E$1,Payoff!$B:$B,$E75)+
SUMIFS(Payoff!$D:$D,Payoff!$A:$A,Exam!$F$1,Payoff!$B:$B,$F75)+
SUMIFS(Payoff!$D:$D,Payoff!$A:$A,Exam!$G$1,Payoff!$B:$B,$G75)+
SUMIFS(Payoff!$D:$D,Payoff!$A:$A,Exam!$H$1,Payoff!$B:$B,$H75)+
SUMIFS(Payoff!$D:$D,Payoff!$A:$A,Exam!$I$1,Payoff!$B:$B,$I75)+
SUMIFS(Payoff!$D:$D,Payoff!$A:$A,Exam!$J$1,Payoff!$B:$B,$J75))</f>
        <v/>
      </c>
      <c r="M75" t="str">
        <f t="shared" si="2"/>
        <v/>
      </c>
    </row>
    <row r="76" spans="1:22" x14ac:dyDescent="0.25">
      <c r="A76">
        <v>75</v>
      </c>
      <c r="F76" s="1"/>
      <c r="K76" t="str">
        <f>IF(COUNTBLANK(C76:J76)=8,"",
SUMIFS(Payoff!$C:$C,Payoff!$A:$A,Exam!$C$1,Payoff!$B:$B,$C76)+
SUMIFS(Payoff!$C:$C,Payoff!$A:$A,Exam!$D$1,Payoff!$B:$B,$D76)+
SUMIFS(Payoff!$C:$C,Payoff!$A:$A,Exam!$E$1,Payoff!$B:$B,$E76)+
SUMIFS(Payoff!$C:$C,Payoff!$A:$A,Exam!$F$1,Payoff!$B:$B,$F76)+
SUMIFS(Payoff!$C:$C,Payoff!$A:$A,Exam!$G$1,Payoff!$B:$B,$G76)+
SUMIFS(Payoff!$C:$C,Payoff!$A:$A,Exam!$H$1,Payoff!$B:$B,$H76)+
SUMIFS(Payoff!$C:$C,Payoff!$A:$A,Exam!$I$1,Payoff!$B:$B,$I76)+
SUMIFS(Payoff!$C:$C,Payoff!$A:$A,Exam!$J$1,Payoff!$B:$B,$J76))</f>
        <v/>
      </c>
      <c r="L76" t="str">
        <f>IF(COUNTBLANK(C76:J76)=8,"",
SUMIFS(Payoff!$D:$D,Payoff!$A:$A,Exam!$C$1,Payoff!$B:$B,$C76)+
SUMIFS(Payoff!$D:$D,Payoff!$A:$A,Exam!$D$1,Payoff!$B:$B,$D76)+
SUMIFS(Payoff!$D:$D,Payoff!$A:$A,Exam!$E$1,Payoff!$B:$B,$E76)+
SUMIFS(Payoff!$D:$D,Payoff!$A:$A,Exam!$F$1,Payoff!$B:$B,$F76)+
SUMIFS(Payoff!$D:$D,Payoff!$A:$A,Exam!$G$1,Payoff!$B:$B,$G76)+
SUMIFS(Payoff!$D:$D,Payoff!$A:$A,Exam!$H$1,Payoff!$B:$B,$H76)+
SUMIFS(Payoff!$D:$D,Payoff!$A:$A,Exam!$I$1,Payoff!$B:$B,$I76)+
SUMIFS(Payoff!$D:$D,Payoff!$A:$A,Exam!$J$1,Payoff!$B:$B,$J76))</f>
        <v/>
      </c>
      <c r="M76" t="str">
        <f t="shared" si="2"/>
        <v/>
      </c>
      <c r="Q76" s="4" t="s">
        <v>52</v>
      </c>
      <c r="R76" s="4" t="s">
        <v>45</v>
      </c>
      <c r="S76" s="4" t="s">
        <v>46</v>
      </c>
      <c r="T76" s="4" t="s">
        <v>61</v>
      </c>
      <c r="U76" s="4" t="s">
        <v>59</v>
      </c>
      <c r="V76" s="4" t="s">
        <v>60</v>
      </c>
    </row>
    <row r="77" spans="1:22" x14ac:dyDescent="0.25">
      <c r="A77">
        <v>76</v>
      </c>
      <c r="F77" s="1"/>
      <c r="K77" t="str">
        <f>IF(COUNTBLANK(C77:J77)=8,"",
SUMIFS(Payoff!$C:$C,Payoff!$A:$A,Exam!$C$1,Payoff!$B:$B,$C77)+
SUMIFS(Payoff!$C:$C,Payoff!$A:$A,Exam!$D$1,Payoff!$B:$B,$D77)+
SUMIFS(Payoff!$C:$C,Payoff!$A:$A,Exam!$E$1,Payoff!$B:$B,$E77)+
SUMIFS(Payoff!$C:$C,Payoff!$A:$A,Exam!$F$1,Payoff!$B:$B,$F77)+
SUMIFS(Payoff!$C:$C,Payoff!$A:$A,Exam!$G$1,Payoff!$B:$B,$G77)+
SUMIFS(Payoff!$C:$C,Payoff!$A:$A,Exam!$H$1,Payoff!$B:$B,$H77)+
SUMIFS(Payoff!$C:$C,Payoff!$A:$A,Exam!$I$1,Payoff!$B:$B,$I77)+
SUMIFS(Payoff!$C:$C,Payoff!$A:$A,Exam!$J$1,Payoff!$B:$B,$J77))</f>
        <v/>
      </c>
      <c r="L77" t="str">
        <f>IF(COUNTBLANK(C77:J77)=8,"",
SUMIFS(Payoff!$D:$D,Payoff!$A:$A,Exam!$C$1,Payoff!$B:$B,$C77)+
SUMIFS(Payoff!$D:$D,Payoff!$A:$A,Exam!$D$1,Payoff!$B:$B,$D77)+
SUMIFS(Payoff!$D:$D,Payoff!$A:$A,Exam!$E$1,Payoff!$B:$B,$E77)+
SUMIFS(Payoff!$D:$D,Payoff!$A:$A,Exam!$F$1,Payoff!$B:$B,$F77)+
SUMIFS(Payoff!$D:$D,Payoff!$A:$A,Exam!$G$1,Payoff!$B:$B,$G77)+
SUMIFS(Payoff!$D:$D,Payoff!$A:$A,Exam!$H$1,Payoff!$B:$B,$H77)+
SUMIFS(Payoff!$D:$D,Payoff!$A:$A,Exam!$I$1,Payoff!$B:$B,$I77)+
SUMIFS(Payoff!$D:$D,Payoff!$A:$A,Exam!$J$1,Payoff!$B:$B,$J77))</f>
        <v/>
      </c>
      <c r="M77" t="str">
        <f t="shared" si="2"/>
        <v/>
      </c>
      <c r="Q77" s="7" t="s">
        <v>53</v>
      </c>
      <c r="R77" s="8">
        <f>MIN($K$2:$K$151)</f>
        <v>5280</v>
      </c>
      <c r="S77" s="8">
        <f>MIN($L$2:$L$151)</f>
        <v>6490</v>
      </c>
      <c r="T77" s="8">
        <f>MIN($M$2:$M$151)</f>
        <v>12660</v>
      </c>
      <c r="U77" s="8">
        <f>MIN($N$2:$N$151)</f>
        <v>5</v>
      </c>
      <c r="V77" s="8">
        <f>MIN($O$2:$O$151)</f>
        <v>5</v>
      </c>
    </row>
    <row r="78" spans="1:22" x14ac:dyDescent="0.25">
      <c r="A78">
        <v>77</v>
      </c>
      <c r="F78" s="1"/>
      <c r="K78" t="str">
        <f>IF(COUNTBLANK(C78:J78)=8,"",
SUMIFS(Payoff!$C:$C,Payoff!$A:$A,Exam!$C$1,Payoff!$B:$B,$C78)+
SUMIFS(Payoff!$C:$C,Payoff!$A:$A,Exam!$D$1,Payoff!$B:$B,$D78)+
SUMIFS(Payoff!$C:$C,Payoff!$A:$A,Exam!$E$1,Payoff!$B:$B,$E78)+
SUMIFS(Payoff!$C:$C,Payoff!$A:$A,Exam!$F$1,Payoff!$B:$B,$F78)+
SUMIFS(Payoff!$C:$C,Payoff!$A:$A,Exam!$G$1,Payoff!$B:$B,$G78)+
SUMIFS(Payoff!$C:$C,Payoff!$A:$A,Exam!$H$1,Payoff!$B:$B,$H78)+
SUMIFS(Payoff!$C:$C,Payoff!$A:$A,Exam!$I$1,Payoff!$B:$B,$I78)+
SUMIFS(Payoff!$C:$C,Payoff!$A:$A,Exam!$J$1,Payoff!$B:$B,$J78))</f>
        <v/>
      </c>
      <c r="L78" t="str">
        <f>IF(COUNTBLANK(C78:J78)=8,"",
SUMIFS(Payoff!$D:$D,Payoff!$A:$A,Exam!$C$1,Payoff!$B:$B,$C78)+
SUMIFS(Payoff!$D:$D,Payoff!$A:$A,Exam!$D$1,Payoff!$B:$B,$D78)+
SUMIFS(Payoff!$D:$D,Payoff!$A:$A,Exam!$E$1,Payoff!$B:$B,$E78)+
SUMIFS(Payoff!$D:$D,Payoff!$A:$A,Exam!$F$1,Payoff!$B:$B,$F78)+
SUMIFS(Payoff!$D:$D,Payoff!$A:$A,Exam!$G$1,Payoff!$B:$B,$G78)+
SUMIFS(Payoff!$D:$D,Payoff!$A:$A,Exam!$H$1,Payoff!$B:$B,$H78)+
SUMIFS(Payoff!$D:$D,Payoff!$A:$A,Exam!$I$1,Payoff!$B:$B,$I78)+
SUMIFS(Payoff!$D:$D,Payoff!$A:$A,Exam!$J$1,Payoff!$B:$B,$J78))</f>
        <v/>
      </c>
      <c r="M78" t="str">
        <f t="shared" si="2"/>
        <v/>
      </c>
      <c r="Q78" s="7" t="s">
        <v>54</v>
      </c>
      <c r="R78" s="8">
        <f>MAX($K$2:$K$151)</f>
        <v>7700</v>
      </c>
      <c r="S78" s="8">
        <f>MAX($L$2:$L$151)</f>
        <v>8880</v>
      </c>
      <c r="T78" s="8">
        <f>MAX($M$2:$M$151)</f>
        <v>14680</v>
      </c>
      <c r="U78" s="8">
        <f>MAX($N$2:$N$151)</f>
        <v>7</v>
      </c>
      <c r="V78" s="8">
        <f>MAX($O$2:$O$151)</f>
        <v>7</v>
      </c>
    </row>
    <row r="79" spans="1:22" x14ac:dyDescent="0.25">
      <c r="A79">
        <v>78</v>
      </c>
      <c r="F79" s="1"/>
      <c r="K79" t="str">
        <f>IF(COUNTBLANK(C79:J79)=8,"",
SUMIFS(Payoff!$C:$C,Payoff!$A:$A,Exam!$C$1,Payoff!$B:$B,$C79)+
SUMIFS(Payoff!$C:$C,Payoff!$A:$A,Exam!$D$1,Payoff!$B:$B,$D79)+
SUMIFS(Payoff!$C:$C,Payoff!$A:$A,Exam!$E$1,Payoff!$B:$B,$E79)+
SUMIFS(Payoff!$C:$C,Payoff!$A:$A,Exam!$F$1,Payoff!$B:$B,$F79)+
SUMIFS(Payoff!$C:$C,Payoff!$A:$A,Exam!$G$1,Payoff!$B:$B,$G79)+
SUMIFS(Payoff!$C:$C,Payoff!$A:$A,Exam!$H$1,Payoff!$B:$B,$H79)+
SUMIFS(Payoff!$C:$C,Payoff!$A:$A,Exam!$I$1,Payoff!$B:$B,$I79)+
SUMIFS(Payoff!$C:$C,Payoff!$A:$A,Exam!$J$1,Payoff!$B:$B,$J79))</f>
        <v/>
      </c>
      <c r="L79" t="str">
        <f>IF(COUNTBLANK(C79:J79)=8,"",
SUMIFS(Payoff!$D:$D,Payoff!$A:$A,Exam!$C$1,Payoff!$B:$B,$C79)+
SUMIFS(Payoff!$D:$D,Payoff!$A:$A,Exam!$D$1,Payoff!$B:$B,$D79)+
SUMIFS(Payoff!$D:$D,Payoff!$A:$A,Exam!$E$1,Payoff!$B:$B,$E79)+
SUMIFS(Payoff!$D:$D,Payoff!$A:$A,Exam!$F$1,Payoff!$B:$B,$F79)+
SUMIFS(Payoff!$D:$D,Payoff!$A:$A,Exam!$G$1,Payoff!$B:$B,$G79)+
SUMIFS(Payoff!$D:$D,Payoff!$A:$A,Exam!$H$1,Payoff!$B:$B,$H79)+
SUMIFS(Payoff!$D:$D,Payoff!$A:$A,Exam!$I$1,Payoff!$B:$B,$I79)+
SUMIFS(Payoff!$D:$D,Payoff!$A:$A,Exam!$J$1,Payoff!$B:$B,$J79))</f>
        <v/>
      </c>
      <c r="M79" t="str">
        <f t="shared" si="2"/>
        <v/>
      </c>
      <c r="Q79" s="7" t="s">
        <v>55</v>
      </c>
      <c r="R79" s="8">
        <f>AVERAGE($K$2:$K$151)</f>
        <v>6895.757575757576</v>
      </c>
      <c r="S79" s="8">
        <f>AVERAGE($L$2:$L$151)</f>
        <v>7311.515151515152</v>
      </c>
      <c r="T79" s="8">
        <f>AVERAGE($M$2:$M$151)</f>
        <v>14207.272727272728</v>
      </c>
      <c r="U79" s="8">
        <f>AVERAGE($N$2:$N$151)</f>
        <v>6.53125</v>
      </c>
      <c r="V79" s="8">
        <f>AVERAGE($O$3:$O$151)</f>
        <v>6.5625</v>
      </c>
    </row>
    <row r="80" spans="1:22" x14ac:dyDescent="0.25">
      <c r="A80">
        <v>79</v>
      </c>
      <c r="F80" s="1"/>
      <c r="K80" t="str">
        <f>IF(COUNTBLANK(C80:J80)=8,"",
SUMIFS(Payoff!$C:$C,Payoff!$A:$A,Exam!$C$1,Payoff!$B:$B,$C80)+
SUMIFS(Payoff!$C:$C,Payoff!$A:$A,Exam!$D$1,Payoff!$B:$B,$D80)+
SUMIFS(Payoff!$C:$C,Payoff!$A:$A,Exam!$E$1,Payoff!$B:$B,$E80)+
SUMIFS(Payoff!$C:$C,Payoff!$A:$A,Exam!$F$1,Payoff!$B:$B,$F80)+
SUMIFS(Payoff!$C:$C,Payoff!$A:$A,Exam!$G$1,Payoff!$B:$B,$G80)+
SUMIFS(Payoff!$C:$C,Payoff!$A:$A,Exam!$H$1,Payoff!$B:$B,$H80)+
SUMIFS(Payoff!$C:$C,Payoff!$A:$A,Exam!$I$1,Payoff!$B:$B,$I80)+
SUMIFS(Payoff!$C:$C,Payoff!$A:$A,Exam!$J$1,Payoff!$B:$B,$J80))</f>
        <v/>
      </c>
      <c r="L80" t="str">
        <f>IF(COUNTBLANK(C80:J80)=8,"",
SUMIFS(Payoff!$D:$D,Payoff!$A:$A,Exam!$C$1,Payoff!$B:$B,$C80)+
SUMIFS(Payoff!$D:$D,Payoff!$A:$A,Exam!$D$1,Payoff!$B:$B,$D80)+
SUMIFS(Payoff!$D:$D,Payoff!$A:$A,Exam!$E$1,Payoff!$B:$B,$E80)+
SUMIFS(Payoff!$D:$D,Payoff!$A:$A,Exam!$F$1,Payoff!$B:$B,$F80)+
SUMIFS(Payoff!$D:$D,Payoff!$A:$A,Exam!$G$1,Payoff!$B:$B,$G80)+
SUMIFS(Payoff!$D:$D,Payoff!$A:$A,Exam!$H$1,Payoff!$B:$B,$H80)+
SUMIFS(Payoff!$D:$D,Payoff!$A:$A,Exam!$I$1,Payoff!$B:$B,$I80)+
SUMIFS(Payoff!$D:$D,Payoff!$A:$A,Exam!$J$1,Payoff!$B:$B,$J80))</f>
        <v/>
      </c>
      <c r="M80" t="str">
        <f t="shared" si="2"/>
        <v/>
      </c>
      <c r="Q80" s="7" t="s">
        <v>57</v>
      </c>
      <c r="R80" s="8">
        <f>_xlfn.STDEV.P($K$2:$K$151)</f>
        <v>635.62439024388516</v>
      </c>
      <c r="S80" s="8">
        <f>_xlfn.STDEV.P($L$2:$L$151)</f>
        <v>553.58950557206413</v>
      </c>
      <c r="T80" s="8">
        <f>_xlfn.STDEV.P($M$2:$M$151)</f>
        <v>447.66920097168025</v>
      </c>
      <c r="U80" s="8">
        <f>_xlfn.STDEV.P($N$2:$N$151)</f>
        <v>0.61157455596190391</v>
      </c>
      <c r="V80" s="8">
        <f>_xlfn.STDEV.P($O$2:$O$151)</f>
        <v>0.60917464655056019</v>
      </c>
    </row>
    <row r="81" spans="1:22" x14ac:dyDescent="0.25">
      <c r="A81">
        <v>80</v>
      </c>
      <c r="F81" s="1"/>
      <c r="K81" t="str">
        <f>IF(COUNTBLANK(C81:J81)=8,"",
SUMIFS(Payoff!$C:$C,Payoff!$A:$A,Exam!$C$1,Payoff!$B:$B,$C81)+
SUMIFS(Payoff!$C:$C,Payoff!$A:$A,Exam!$D$1,Payoff!$B:$B,$D81)+
SUMIFS(Payoff!$C:$C,Payoff!$A:$A,Exam!$E$1,Payoff!$B:$B,$E81)+
SUMIFS(Payoff!$C:$C,Payoff!$A:$A,Exam!$F$1,Payoff!$B:$B,$F81)+
SUMIFS(Payoff!$C:$C,Payoff!$A:$A,Exam!$G$1,Payoff!$B:$B,$G81)+
SUMIFS(Payoff!$C:$C,Payoff!$A:$A,Exam!$H$1,Payoff!$B:$B,$H81)+
SUMIFS(Payoff!$C:$C,Payoff!$A:$A,Exam!$I$1,Payoff!$B:$B,$I81)+
SUMIFS(Payoff!$C:$C,Payoff!$A:$A,Exam!$J$1,Payoff!$B:$B,$J81))</f>
        <v/>
      </c>
      <c r="L81" t="str">
        <f>IF(COUNTBLANK(C81:J81)=8,"",
SUMIFS(Payoff!$D:$D,Payoff!$A:$A,Exam!$C$1,Payoff!$B:$B,$C81)+
SUMIFS(Payoff!$D:$D,Payoff!$A:$A,Exam!$D$1,Payoff!$B:$B,$D81)+
SUMIFS(Payoff!$D:$D,Payoff!$A:$A,Exam!$E$1,Payoff!$B:$B,$E81)+
SUMIFS(Payoff!$D:$D,Payoff!$A:$A,Exam!$F$1,Payoff!$B:$B,$F81)+
SUMIFS(Payoff!$D:$D,Payoff!$A:$A,Exam!$G$1,Payoff!$B:$B,$G81)+
SUMIFS(Payoff!$D:$D,Payoff!$A:$A,Exam!$H$1,Payoff!$B:$B,$H81)+
SUMIFS(Payoff!$D:$D,Payoff!$A:$A,Exam!$I$1,Payoff!$B:$B,$I81)+
SUMIFS(Payoff!$D:$D,Payoff!$A:$A,Exam!$J$1,Payoff!$B:$B,$J81))</f>
        <v/>
      </c>
      <c r="M81" t="str">
        <f t="shared" si="2"/>
        <v/>
      </c>
      <c r="Q81" s="7" t="s">
        <v>56</v>
      </c>
      <c r="R81" s="9">
        <f>IFERROR(MODE($K$2:$K$151), "Not available")</f>
        <v>6980</v>
      </c>
      <c r="S81" s="9">
        <f>IFERROR(MODE($L$2:$L$151), "Not available")</f>
        <v>7030</v>
      </c>
      <c r="T81" s="9">
        <f>IFERROR(MODE($M$2:$M$151), "Not available")</f>
        <v>14680</v>
      </c>
      <c r="U81" s="9">
        <f>IFERROR(MODE($N$2:$N$151), "Not available")</f>
        <v>7</v>
      </c>
      <c r="V81" s="9">
        <f>IFERROR(MODE($O$2:$O$151), "Not available")</f>
        <v>7</v>
      </c>
    </row>
    <row r="82" spans="1:22" x14ac:dyDescent="0.25">
      <c r="A82">
        <v>81</v>
      </c>
      <c r="F82" s="1"/>
      <c r="K82" t="str">
        <f>IF(COUNTBLANK(C82:J82)=8,"",
SUMIFS(Payoff!$C:$C,Payoff!$A:$A,Exam!$C$1,Payoff!$B:$B,$C82)+
SUMIFS(Payoff!$C:$C,Payoff!$A:$A,Exam!$D$1,Payoff!$B:$B,$D82)+
SUMIFS(Payoff!$C:$C,Payoff!$A:$A,Exam!$E$1,Payoff!$B:$B,$E82)+
SUMIFS(Payoff!$C:$C,Payoff!$A:$A,Exam!$F$1,Payoff!$B:$B,$F82)+
SUMIFS(Payoff!$C:$C,Payoff!$A:$A,Exam!$G$1,Payoff!$B:$B,$G82)+
SUMIFS(Payoff!$C:$C,Payoff!$A:$A,Exam!$H$1,Payoff!$B:$B,$H82)+
SUMIFS(Payoff!$C:$C,Payoff!$A:$A,Exam!$I$1,Payoff!$B:$B,$I82)+
SUMIFS(Payoff!$C:$C,Payoff!$A:$A,Exam!$J$1,Payoff!$B:$B,$J82))</f>
        <v/>
      </c>
      <c r="L82" t="str">
        <f>IF(COUNTBLANK(C82:J82)=8,"",
SUMIFS(Payoff!$D:$D,Payoff!$A:$A,Exam!$C$1,Payoff!$B:$B,$C82)+
SUMIFS(Payoff!$D:$D,Payoff!$A:$A,Exam!$D$1,Payoff!$B:$B,$D82)+
SUMIFS(Payoff!$D:$D,Payoff!$A:$A,Exam!$E$1,Payoff!$B:$B,$E82)+
SUMIFS(Payoff!$D:$D,Payoff!$A:$A,Exam!$F$1,Payoff!$B:$B,$F82)+
SUMIFS(Payoff!$D:$D,Payoff!$A:$A,Exam!$G$1,Payoff!$B:$B,$G82)+
SUMIFS(Payoff!$D:$D,Payoff!$A:$A,Exam!$H$1,Payoff!$B:$B,$H82)+
SUMIFS(Payoff!$D:$D,Payoff!$A:$A,Exam!$I$1,Payoff!$B:$B,$I82)+
SUMIFS(Payoff!$D:$D,Payoff!$A:$A,Exam!$J$1,Payoff!$B:$B,$J82))</f>
        <v/>
      </c>
      <c r="M82" t="str">
        <f t="shared" si="2"/>
        <v/>
      </c>
      <c r="Q82" s="7" t="s">
        <v>58</v>
      </c>
      <c r="R82" s="9">
        <f>MEDIAN($K$2:$K$151)</f>
        <v>6980</v>
      </c>
      <c r="S82" s="9">
        <f>MEDIAN($L$2:$L$151)</f>
        <v>7200</v>
      </c>
      <c r="T82" s="9">
        <f>MEDIAN($M$2:$M$151)</f>
        <v>14320</v>
      </c>
      <c r="U82" s="9">
        <f>MEDIAN($N$2:$N$151)</f>
        <v>7</v>
      </c>
      <c r="V82" s="9">
        <f>MEDIAN($O$2:$O$151)</f>
        <v>7</v>
      </c>
    </row>
    <row r="83" spans="1:22" x14ac:dyDescent="0.25">
      <c r="A83">
        <v>82</v>
      </c>
      <c r="F83" s="1"/>
      <c r="K83" t="str">
        <f>IF(COUNTBLANK(C83:J83)=8,"",
SUMIFS(Payoff!$C:$C,Payoff!$A:$A,Exam!$C$1,Payoff!$B:$B,$C83)+
SUMIFS(Payoff!$C:$C,Payoff!$A:$A,Exam!$D$1,Payoff!$B:$B,$D83)+
SUMIFS(Payoff!$C:$C,Payoff!$A:$A,Exam!$E$1,Payoff!$B:$B,$E83)+
SUMIFS(Payoff!$C:$C,Payoff!$A:$A,Exam!$F$1,Payoff!$B:$B,$F83)+
SUMIFS(Payoff!$C:$C,Payoff!$A:$A,Exam!$G$1,Payoff!$B:$B,$G83)+
SUMIFS(Payoff!$C:$C,Payoff!$A:$A,Exam!$H$1,Payoff!$B:$B,$H83)+
SUMIFS(Payoff!$C:$C,Payoff!$A:$A,Exam!$I$1,Payoff!$B:$B,$I83)+
SUMIFS(Payoff!$C:$C,Payoff!$A:$A,Exam!$J$1,Payoff!$B:$B,$J83))</f>
        <v/>
      </c>
      <c r="L83" t="str">
        <f>IF(COUNTBLANK(C83:J83)=8,"",
SUMIFS(Payoff!$D:$D,Payoff!$A:$A,Exam!$C$1,Payoff!$B:$B,$C83)+
SUMIFS(Payoff!$D:$D,Payoff!$A:$A,Exam!$D$1,Payoff!$B:$B,$D83)+
SUMIFS(Payoff!$D:$D,Payoff!$A:$A,Exam!$E$1,Payoff!$B:$B,$E83)+
SUMIFS(Payoff!$D:$D,Payoff!$A:$A,Exam!$F$1,Payoff!$B:$B,$F83)+
SUMIFS(Payoff!$D:$D,Payoff!$A:$A,Exam!$G$1,Payoff!$B:$B,$G83)+
SUMIFS(Payoff!$D:$D,Payoff!$A:$A,Exam!$H$1,Payoff!$B:$B,$H83)+
SUMIFS(Payoff!$D:$D,Payoff!$A:$A,Exam!$I$1,Payoff!$B:$B,$I83)+
SUMIFS(Payoff!$D:$D,Payoff!$A:$A,Exam!$J$1,Payoff!$B:$B,$J83))</f>
        <v/>
      </c>
      <c r="M83" t="str">
        <f t="shared" si="2"/>
        <v/>
      </c>
    </row>
    <row r="84" spans="1:22" x14ac:dyDescent="0.25">
      <c r="A84">
        <v>83</v>
      </c>
      <c r="F84" s="1"/>
      <c r="K84" t="str">
        <f>IF(COUNTBLANK(C84:J84)=8,"",
SUMIFS(Payoff!$C:$C,Payoff!$A:$A,Exam!$C$1,Payoff!$B:$B,$C84)+
SUMIFS(Payoff!$C:$C,Payoff!$A:$A,Exam!$D$1,Payoff!$B:$B,$D84)+
SUMIFS(Payoff!$C:$C,Payoff!$A:$A,Exam!$E$1,Payoff!$B:$B,$E84)+
SUMIFS(Payoff!$C:$C,Payoff!$A:$A,Exam!$F$1,Payoff!$B:$B,$F84)+
SUMIFS(Payoff!$C:$C,Payoff!$A:$A,Exam!$G$1,Payoff!$B:$B,$G84)+
SUMIFS(Payoff!$C:$C,Payoff!$A:$A,Exam!$H$1,Payoff!$B:$B,$H84)+
SUMIFS(Payoff!$C:$C,Payoff!$A:$A,Exam!$I$1,Payoff!$B:$B,$I84)+
SUMIFS(Payoff!$C:$C,Payoff!$A:$A,Exam!$J$1,Payoff!$B:$B,$J84))</f>
        <v/>
      </c>
      <c r="L84" t="str">
        <f>IF(COUNTBLANK(C84:J84)=8,"",
SUMIFS(Payoff!$D:$D,Payoff!$A:$A,Exam!$C$1,Payoff!$B:$B,$C84)+
SUMIFS(Payoff!$D:$D,Payoff!$A:$A,Exam!$D$1,Payoff!$B:$B,$D84)+
SUMIFS(Payoff!$D:$D,Payoff!$A:$A,Exam!$E$1,Payoff!$B:$B,$E84)+
SUMIFS(Payoff!$D:$D,Payoff!$A:$A,Exam!$F$1,Payoff!$B:$B,$F84)+
SUMIFS(Payoff!$D:$D,Payoff!$A:$A,Exam!$G$1,Payoff!$B:$B,$G84)+
SUMIFS(Payoff!$D:$D,Payoff!$A:$A,Exam!$H$1,Payoff!$B:$B,$H84)+
SUMIFS(Payoff!$D:$D,Payoff!$A:$A,Exam!$I$1,Payoff!$B:$B,$I84)+
SUMIFS(Payoff!$D:$D,Payoff!$A:$A,Exam!$J$1,Payoff!$B:$B,$J84))</f>
        <v/>
      </c>
      <c r="M84" t="str">
        <f t="shared" si="2"/>
        <v/>
      </c>
    </row>
    <row r="85" spans="1:22" x14ac:dyDescent="0.25">
      <c r="A85">
        <v>84</v>
      </c>
      <c r="F85" s="1"/>
      <c r="K85" t="str">
        <f>IF(COUNTBLANK(C85:J85)=8,"",
SUMIFS(Payoff!$C:$C,Payoff!$A:$A,Exam!$C$1,Payoff!$B:$B,$C85)+
SUMIFS(Payoff!$C:$C,Payoff!$A:$A,Exam!$D$1,Payoff!$B:$B,$D85)+
SUMIFS(Payoff!$C:$C,Payoff!$A:$A,Exam!$E$1,Payoff!$B:$B,$E85)+
SUMIFS(Payoff!$C:$C,Payoff!$A:$A,Exam!$F$1,Payoff!$B:$B,$F85)+
SUMIFS(Payoff!$C:$C,Payoff!$A:$A,Exam!$G$1,Payoff!$B:$B,$G85)+
SUMIFS(Payoff!$C:$C,Payoff!$A:$A,Exam!$H$1,Payoff!$B:$B,$H85)+
SUMIFS(Payoff!$C:$C,Payoff!$A:$A,Exam!$I$1,Payoff!$B:$B,$I85)+
SUMIFS(Payoff!$C:$C,Payoff!$A:$A,Exam!$J$1,Payoff!$B:$B,$J85))</f>
        <v/>
      </c>
      <c r="L85" t="str">
        <f>IF(COUNTBLANK(C85:J85)=8,"",
SUMIFS(Payoff!$D:$D,Payoff!$A:$A,Exam!$C$1,Payoff!$B:$B,$C85)+
SUMIFS(Payoff!$D:$D,Payoff!$A:$A,Exam!$D$1,Payoff!$B:$B,$D85)+
SUMIFS(Payoff!$D:$D,Payoff!$A:$A,Exam!$E$1,Payoff!$B:$B,$E85)+
SUMIFS(Payoff!$D:$D,Payoff!$A:$A,Exam!$F$1,Payoff!$B:$B,$F85)+
SUMIFS(Payoff!$D:$D,Payoff!$A:$A,Exam!$G$1,Payoff!$B:$B,$G85)+
SUMIFS(Payoff!$D:$D,Payoff!$A:$A,Exam!$H$1,Payoff!$B:$B,$H85)+
SUMIFS(Payoff!$D:$D,Payoff!$A:$A,Exam!$I$1,Payoff!$B:$B,$I85)+
SUMIFS(Payoff!$D:$D,Payoff!$A:$A,Exam!$J$1,Payoff!$B:$B,$J85))</f>
        <v/>
      </c>
      <c r="M85" t="str">
        <f t="shared" si="2"/>
        <v/>
      </c>
      <c r="Q85" s="7" t="s">
        <v>63</v>
      </c>
      <c r="R85" s="7" t="s">
        <v>64</v>
      </c>
    </row>
    <row r="86" spans="1:22" x14ac:dyDescent="0.25">
      <c r="A86">
        <v>85</v>
      </c>
      <c r="F86" s="1"/>
      <c r="K86" t="str">
        <f>IF(COUNTBLANK(C86:J86)=8,"",
SUMIFS(Payoff!$C:$C,Payoff!$A:$A,Exam!$C$1,Payoff!$B:$B,$C86)+
SUMIFS(Payoff!$C:$C,Payoff!$A:$A,Exam!$D$1,Payoff!$B:$B,$D86)+
SUMIFS(Payoff!$C:$C,Payoff!$A:$A,Exam!$E$1,Payoff!$B:$B,$E86)+
SUMIFS(Payoff!$C:$C,Payoff!$A:$A,Exam!$F$1,Payoff!$B:$B,$F86)+
SUMIFS(Payoff!$C:$C,Payoff!$A:$A,Exam!$G$1,Payoff!$B:$B,$G86)+
SUMIFS(Payoff!$C:$C,Payoff!$A:$A,Exam!$H$1,Payoff!$B:$B,$H86)+
SUMIFS(Payoff!$C:$C,Payoff!$A:$A,Exam!$I$1,Payoff!$B:$B,$I86)+
SUMIFS(Payoff!$C:$C,Payoff!$A:$A,Exam!$J$1,Payoff!$B:$B,$J86))</f>
        <v/>
      </c>
      <c r="L86" t="str">
        <f>IF(COUNTBLANK(C86:J86)=8,"",
SUMIFS(Payoff!$D:$D,Payoff!$A:$A,Exam!$C$1,Payoff!$B:$B,$C86)+
SUMIFS(Payoff!$D:$D,Payoff!$A:$A,Exam!$D$1,Payoff!$B:$B,$D86)+
SUMIFS(Payoff!$D:$D,Payoff!$A:$A,Exam!$E$1,Payoff!$B:$B,$E86)+
SUMIFS(Payoff!$D:$D,Payoff!$A:$A,Exam!$F$1,Payoff!$B:$B,$F86)+
SUMIFS(Payoff!$D:$D,Payoff!$A:$A,Exam!$G$1,Payoff!$B:$B,$G86)+
SUMIFS(Payoff!$D:$D,Payoff!$A:$A,Exam!$H$1,Payoff!$B:$B,$H86)+
SUMIFS(Payoff!$D:$D,Payoff!$A:$A,Exam!$I$1,Payoff!$B:$B,$I86)+
SUMIFS(Payoff!$D:$D,Payoff!$A:$A,Exam!$J$1,Payoff!$B:$B,$J86))</f>
        <v/>
      </c>
      <c r="M86" t="str">
        <f t="shared" si="2"/>
        <v/>
      </c>
      <c r="Q86" s="3" t="s">
        <v>21</v>
      </c>
      <c r="R86" s="11">
        <f>COUNTIF($G$2:$G$151,Q86)/(COUNTIF($G$1:$G$150,"*")-1)</f>
        <v>0</v>
      </c>
    </row>
    <row r="87" spans="1:22" x14ac:dyDescent="0.25">
      <c r="A87">
        <v>86</v>
      </c>
      <c r="F87" s="1"/>
      <c r="K87" t="str">
        <f>IF(COUNTBLANK(C87:J87)=8,"",
SUMIFS(Payoff!$C:$C,Payoff!$A:$A,Exam!$C$1,Payoff!$B:$B,$C87)+
SUMIFS(Payoff!$C:$C,Payoff!$A:$A,Exam!$D$1,Payoff!$B:$B,$D87)+
SUMIFS(Payoff!$C:$C,Payoff!$A:$A,Exam!$E$1,Payoff!$B:$B,$E87)+
SUMIFS(Payoff!$C:$C,Payoff!$A:$A,Exam!$F$1,Payoff!$B:$B,$F87)+
SUMIFS(Payoff!$C:$C,Payoff!$A:$A,Exam!$G$1,Payoff!$B:$B,$G87)+
SUMIFS(Payoff!$C:$C,Payoff!$A:$A,Exam!$H$1,Payoff!$B:$B,$H87)+
SUMIFS(Payoff!$C:$C,Payoff!$A:$A,Exam!$I$1,Payoff!$B:$B,$I87)+
SUMIFS(Payoff!$C:$C,Payoff!$A:$A,Exam!$J$1,Payoff!$B:$B,$J87))</f>
        <v/>
      </c>
      <c r="L87" t="str">
        <f>IF(COUNTBLANK(C87:J87)=8,"",
SUMIFS(Payoff!$D:$D,Payoff!$A:$A,Exam!$C$1,Payoff!$B:$B,$C87)+
SUMIFS(Payoff!$D:$D,Payoff!$A:$A,Exam!$D$1,Payoff!$B:$B,$D87)+
SUMIFS(Payoff!$D:$D,Payoff!$A:$A,Exam!$E$1,Payoff!$B:$B,$E87)+
SUMIFS(Payoff!$D:$D,Payoff!$A:$A,Exam!$F$1,Payoff!$B:$B,$F87)+
SUMIFS(Payoff!$D:$D,Payoff!$A:$A,Exam!$G$1,Payoff!$B:$B,$G87)+
SUMIFS(Payoff!$D:$D,Payoff!$A:$A,Exam!$H$1,Payoff!$B:$B,$H87)+
SUMIFS(Payoff!$D:$D,Payoff!$A:$A,Exam!$I$1,Payoff!$B:$B,$I87)+
SUMIFS(Payoff!$D:$D,Payoff!$A:$A,Exam!$J$1,Payoff!$B:$B,$J87))</f>
        <v/>
      </c>
      <c r="M87" t="str">
        <f t="shared" si="2"/>
        <v/>
      </c>
      <c r="Q87" s="3" t="s">
        <v>22</v>
      </c>
      <c r="R87" s="11">
        <f t="shared" ref="R87:R90" si="3">COUNTIF($G$2:$G$151,Q87)/(COUNTIF($G$1:$G$150,"*")-1)</f>
        <v>0</v>
      </c>
    </row>
    <row r="88" spans="1:22" x14ac:dyDescent="0.25">
      <c r="A88">
        <v>87</v>
      </c>
      <c r="F88" s="1"/>
      <c r="K88" t="str">
        <f>IF(COUNTBLANK(C88:J88)=8,"",
SUMIFS(Payoff!$C:$C,Payoff!$A:$A,Exam!$C$1,Payoff!$B:$B,$C88)+
SUMIFS(Payoff!$C:$C,Payoff!$A:$A,Exam!$D$1,Payoff!$B:$B,$D88)+
SUMIFS(Payoff!$C:$C,Payoff!$A:$A,Exam!$E$1,Payoff!$B:$B,$E88)+
SUMIFS(Payoff!$C:$C,Payoff!$A:$A,Exam!$F$1,Payoff!$B:$B,$F88)+
SUMIFS(Payoff!$C:$C,Payoff!$A:$A,Exam!$G$1,Payoff!$B:$B,$G88)+
SUMIFS(Payoff!$C:$C,Payoff!$A:$A,Exam!$H$1,Payoff!$B:$B,$H88)+
SUMIFS(Payoff!$C:$C,Payoff!$A:$A,Exam!$I$1,Payoff!$B:$B,$I88)+
SUMIFS(Payoff!$C:$C,Payoff!$A:$A,Exam!$J$1,Payoff!$B:$B,$J88))</f>
        <v/>
      </c>
      <c r="L88" t="str">
        <f>IF(COUNTBLANK(C88:J88)=8,"",
SUMIFS(Payoff!$D:$D,Payoff!$A:$A,Exam!$C$1,Payoff!$B:$B,$C88)+
SUMIFS(Payoff!$D:$D,Payoff!$A:$A,Exam!$D$1,Payoff!$B:$B,$D88)+
SUMIFS(Payoff!$D:$D,Payoff!$A:$A,Exam!$E$1,Payoff!$B:$B,$E88)+
SUMIFS(Payoff!$D:$D,Payoff!$A:$A,Exam!$F$1,Payoff!$B:$B,$F88)+
SUMIFS(Payoff!$D:$D,Payoff!$A:$A,Exam!$G$1,Payoff!$B:$B,$G88)+
SUMIFS(Payoff!$D:$D,Payoff!$A:$A,Exam!$H$1,Payoff!$B:$B,$H88)+
SUMIFS(Payoff!$D:$D,Payoff!$A:$A,Exam!$I$1,Payoff!$B:$B,$I88)+
SUMIFS(Payoff!$D:$D,Payoff!$A:$A,Exam!$J$1,Payoff!$B:$B,$J88))</f>
        <v/>
      </c>
      <c r="M88" t="str">
        <f t="shared" si="2"/>
        <v/>
      </c>
      <c r="Q88" s="3" t="s">
        <v>23</v>
      </c>
      <c r="R88" s="11">
        <f t="shared" si="3"/>
        <v>3.0303030303030304E-2</v>
      </c>
    </row>
    <row r="89" spans="1:22" x14ac:dyDescent="0.25">
      <c r="A89">
        <v>88</v>
      </c>
      <c r="F89" s="1"/>
      <c r="K89" t="str">
        <f>IF(COUNTBLANK(C89:J89)=8,"",
SUMIFS(Payoff!$C:$C,Payoff!$A:$A,Exam!$C$1,Payoff!$B:$B,$C89)+
SUMIFS(Payoff!$C:$C,Payoff!$A:$A,Exam!$D$1,Payoff!$B:$B,$D89)+
SUMIFS(Payoff!$C:$C,Payoff!$A:$A,Exam!$E$1,Payoff!$B:$B,$E89)+
SUMIFS(Payoff!$C:$C,Payoff!$A:$A,Exam!$F$1,Payoff!$B:$B,$F89)+
SUMIFS(Payoff!$C:$C,Payoff!$A:$A,Exam!$G$1,Payoff!$B:$B,$G89)+
SUMIFS(Payoff!$C:$C,Payoff!$A:$A,Exam!$H$1,Payoff!$B:$B,$H89)+
SUMIFS(Payoff!$C:$C,Payoff!$A:$A,Exam!$I$1,Payoff!$B:$B,$I89)+
SUMIFS(Payoff!$C:$C,Payoff!$A:$A,Exam!$J$1,Payoff!$B:$B,$J89))</f>
        <v/>
      </c>
      <c r="L89" t="str">
        <f>IF(COUNTBLANK(C89:J89)=8,"",
SUMIFS(Payoff!$D:$D,Payoff!$A:$A,Exam!$C$1,Payoff!$B:$B,$C89)+
SUMIFS(Payoff!$D:$D,Payoff!$A:$A,Exam!$D$1,Payoff!$B:$B,$D89)+
SUMIFS(Payoff!$D:$D,Payoff!$A:$A,Exam!$E$1,Payoff!$B:$B,$E89)+
SUMIFS(Payoff!$D:$D,Payoff!$A:$A,Exam!$F$1,Payoff!$B:$B,$F89)+
SUMIFS(Payoff!$D:$D,Payoff!$A:$A,Exam!$G$1,Payoff!$B:$B,$G89)+
SUMIFS(Payoff!$D:$D,Payoff!$A:$A,Exam!$H$1,Payoff!$B:$B,$H89)+
SUMIFS(Payoff!$D:$D,Payoff!$A:$A,Exam!$I$1,Payoff!$B:$B,$I89)+
SUMIFS(Payoff!$D:$D,Payoff!$A:$A,Exam!$J$1,Payoff!$B:$B,$J89))</f>
        <v/>
      </c>
      <c r="M89" t="str">
        <f t="shared" si="2"/>
        <v/>
      </c>
      <c r="Q89" s="3" t="s">
        <v>24</v>
      </c>
      <c r="R89" s="11">
        <f t="shared" si="3"/>
        <v>9.0909090909090912E-2</v>
      </c>
    </row>
    <row r="90" spans="1:22" x14ac:dyDescent="0.25">
      <c r="A90">
        <v>89</v>
      </c>
      <c r="F90" s="1"/>
      <c r="K90" t="str">
        <f>IF(COUNTBLANK(C90:J90)=8,"",
SUMIFS(Payoff!$C:$C,Payoff!$A:$A,Exam!$C$1,Payoff!$B:$B,$C90)+
SUMIFS(Payoff!$C:$C,Payoff!$A:$A,Exam!$D$1,Payoff!$B:$B,$D90)+
SUMIFS(Payoff!$C:$C,Payoff!$A:$A,Exam!$E$1,Payoff!$B:$B,$E90)+
SUMIFS(Payoff!$C:$C,Payoff!$A:$A,Exam!$F$1,Payoff!$B:$B,$F90)+
SUMIFS(Payoff!$C:$C,Payoff!$A:$A,Exam!$G$1,Payoff!$B:$B,$G90)+
SUMIFS(Payoff!$C:$C,Payoff!$A:$A,Exam!$H$1,Payoff!$B:$B,$H90)+
SUMIFS(Payoff!$C:$C,Payoff!$A:$A,Exam!$I$1,Payoff!$B:$B,$I90)+
SUMIFS(Payoff!$C:$C,Payoff!$A:$A,Exam!$J$1,Payoff!$B:$B,$J90))</f>
        <v/>
      </c>
      <c r="L90" t="str">
        <f>IF(COUNTBLANK(C90:J90)=8,"",
SUMIFS(Payoff!$D:$D,Payoff!$A:$A,Exam!$C$1,Payoff!$B:$B,$C90)+
SUMIFS(Payoff!$D:$D,Payoff!$A:$A,Exam!$D$1,Payoff!$B:$B,$D90)+
SUMIFS(Payoff!$D:$D,Payoff!$A:$A,Exam!$E$1,Payoff!$B:$B,$E90)+
SUMIFS(Payoff!$D:$D,Payoff!$A:$A,Exam!$F$1,Payoff!$B:$B,$F90)+
SUMIFS(Payoff!$D:$D,Payoff!$A:$A,Exam!$G$1,Payoff!$B:$B,$G90)+
SUMIFS(Payoff!$D:$D,Payoff!$A:$A,Exam!$H$1,Payoff!$B:$B,$H90)+
SUMIFS(Payoff!$D:$D,Payoff!$A:$A,Exam!$I$1,Payoff!$B:$B,$I90)+
SUMIFS(Payoff!$D:$D,Payoff!$A:$A,Exam!$J$1,Payoff!$B:$B,$J90))</f>
        <v/>
      </c>
      <c r="M90" t="str">
        <f t="shared" si="2"/>
        <v/>
      </c>
      <c r="Q90" s="3" t="s">
        <v>25</v>
      </c>
      <c r="R90" s="11">
        <f t="shared" si="3"/>
        <v>0.87878787878787878</v>
      </c>
    </row>
    <row r="91" spans="1:22" x14ac:dyDescent="0.25">
      <c r="A91">
        <v>90</v>
      </c>
      <c r="F91" s="1"/>
      <c r="K91" t="str">
        <f>IF(COUNTBLANK(C91:J91)=8,"",
SUMIFS(Payoff!$C:$C,Payoff!$A:$A,Exam!$C$1,Payoff!$B:$B,$C91)+
SUMIFS(Payoff!$C:$C,Payoff!$A:$A,Exam!$D$1,Payoff!$B:$B,$D91)+
SUMIFS(Payoff!$C:$C,Payoff!$A:$A,Exam!$E$1,Payoff!$B:$B,$E91)+
SUMIFS(Payoff!$C:$C,Payoff!$A:$A,Exam!$F$1,Payoff!$B:$B,$F91)+
SUMIFS(Payoff!$C:$C,Payoff!$A:$A,Exam!$G$1,Payoff!$B:$B,$G91)+
SUMIFS(Payoff!$C:$C,Payoff!$A:$A,Exam!$H$1,Payoff!$B:$B,$H91)+
SUMIFS(Payoff!$C:$C,Payoff!$A:$A,Exam!$I$1,Payoff!$B:$B,$I91)+
SUMIFS(Payoff!$C:$C,Payoff!$A:$A,Exam!$J$1,Payoff!$B:$B,$J91))</f>
        <v/>
      </c>
      <c r="L91" t="str">
        <f>IF(COUNTBLANK(C91:J91)=8,"",
SUMIFS(Payoff!$D:$D,Payoff!$A:$A,Exam!$C$1,Payoff!$B:$B,$C91)+
SUMIFS(Payoff!$D:$D,Payoff!$A:$A,Exam!$D$1,Payoff!$B:$B,$D91)+
SUMIFS(Payoff!$D:$D,Payoff!$A:$A,Exam!$E$1,Payoff!$B:$B,$E91)+
SUMIFS(Payoff!$D:$D,Payoff!$A:$A,Exam!$F$1,Payoff!$B:$B,$F91)+
SUMIFS(Payoff!$D:$D,Payoff!$A:$A,Exam!$G$1,Payoff!$B:$B,$G91)+
SUMIFS(Payoff!$D:$D,Payoff!$A:$A,Exam!$H$1,Payoff!$B:$B,$H91)+
SUMIFS(Payoff!$D:$D,Payoff!$A:$A,Exam!$I$1,Payoff!$B:$B,$I91)+
SUMIFS(Payoff!$D:$D,Payoff!$A:$A,Exam!$J$1,Payoff!$B:$B,$J91))</f>
        <v/>
      </c>
      <c r="M91" t="str">
        <f t="shared" si="2"/>
        <v/>
      </c>
    </row>
    <row r="92" spans="1:22" ht="15.75" thickBot="1" x14ac:dyDescent="0.3">
      <c r="A92">
        <v>91</v>
      </c>
      <c r="F92" s="1"/>
      <c r="K92" t="str">
        <f>IF(COUNTBLANK(C92:J92)=8,"",
SUMIFS(Payoff!$C:$C,Payoff!$A:$A,Exam!$C$1,Payoff!$B:$B,$C92)+
SUMIFS(Payoff!$C:$C,Payoff!$A:$A,Exam!$D$1,Payoff!$B:$B,$D92)+
SUMIFS(Payoff!$C:$C,Payoff!$A:$A,Exam!$E$1,Payoff!$B:$B,$E92)+
SUMIFS(Payoff!$C:$C,Payoff!$A:$A,Exam!$F$1,Payoff!$B:$B,$F92)+
SUMIFS(Payoff!$C:$C,Payoff!$A:$A,Exam!$G$1,Payoff!$B:$B,$G92)+
SUMIFS(Payoff!$C:$C,Payoff!$A:$A,Exam!$H$1,Payoff!$B:$B,$H92)+
SUMIFS(Payoff!$C:$C,Payoff!$A:$A,Exam!$I$1,Payoff!$B:$B,$I92)+
SUMIFS(Payoff!$C:$C,Payoff!$A:$A,Exam!$J$1,Payoff!$B:$B,$J92))</f>
        <v/>
      </c>
      <c r="L92" t="str">
        <f>IF(COUNTBLANK(C92:J92)=8,"",
SUMIFS(Payoff!$D:$D,Payoff!$A:$A,Exam!$C$1,Payoff!$B:$B,$C92)+
SUMIFS(Payoff!$D:$D,Payoff!$A:$A,Exam!$D$1,Payoff!$B:$B,$D92)+
SUMIFS(Payoff!$D:$D,Payoff!$A:$A,Exam!$E$1,Payoff!$B:$B,$E92)+
SUMIFS(Payoff!$D:$D,Payoff!$A:$A,Exam!$F$1,Payoff!$B:$B,$F92)+
SUMIFS(Payoff!$D:$D,Payoff!$A:$A,Exam!$G$1,Payoff!$B:$B,$G92)+
SUMIFS(Payoff!$D:$D,Payoff!$A:$A,Exam!$H$1,Payoff!$B:$B,$H92)+
SUMIFS(Payoff!$D:$D,Payoff!$A:$A,Exam!$I$1,Payoff!$B:$B,$I92)+
SUMIFS(Payoff!$D:$D,Payoff!$A:$A,Exam!$J$1,Payoff!$B:$B,$J92))</f>
        <v/>
      </c>
      <c r="M92" t="str">
        <f t="shared" si="2"/>
        <v/>
      </c>
      <c r="R92" s="12">
        <f>SUM(R86:R90)</f>
        <v>1</v>
      </c>
    </row>
    <row r="93" spans="1:22" ht="15.75" thickTop="1" x14ac:dyDescent="0.25">
      <c r="A93">
        <v>92</v>
      </c>
      <c r="F93" s="1"/>
      <c r="K93" t="str">
        <f>IF(COUNTBLANK(C93:J93)=8,"",
SUMIFS(Payoff!$C:$C,Payoff!$A:$A,Exam!$C$1,Payoff!$B:$B,$C93)+
SUMIFS(Payoff!$C:$C,Payoff!$A:$A,Exam!$D$1,Payoff!$B:$B,$D93)+
SUMIFS(Payoff!$C:$C,Payoff!$A:$A,Exam!$E$1,Payoff!$B:$B,$E93)+
SUMIFS(Payoff!$C:$C,Payoff!$A:$A,Exam!$F$1,Payoff!$B:$B,$F93)+
SUMIFS(Payoff!$C:$C,Payoff!$A:$A,Exam!$G$1,Payoff!$B:$B,$G93)+
SUMIFS(Payoff!$C:$C,Payoff!$A:$A,Exam!$H$1,Payoff!$B:$B,$H93)+
SUMIFS(Payoff!$C:$C,Payoff!$A:$A,Exam!$I$1,Payoff!$B:$B,$I93)+
SUMIFS(Payoff!$C:$C,Payoff!$A:$A,Exam!$J$1,Payoff!$B:$B,$J93))</f>
        <v/>
      </c>
      <c r="L93" t="str">
        <f>IF(COUNTBLANK(C93:J93)=8,"",
SUMIFS(Payoff!$D:$D,Payoff!$A:$A,Exam!$C$1,Payoff!$B:$B,$C93)+
SUMIFS(Payoff!$D:$D,Payoff!$A:$A,Exam!$D$1,Payoff!$B:$B,$D93)+
SUMIFS(Payoff!$D:$D,Payoff!$A:$A,Exam!$E$1,Payoff!$B:$B,$E93)+
SUMIFS(Payoff!$D:$D,Payoff!$A:$A,Exam!$F$1,Payoff!$B:$B,$F93)+
SUMIFS(Payoff!$D:$D,Payoff!$A:$A,Exam!$G$1,Payoff!$B:$B,$G93)+
SUMIFS(Payoff!$D:$D,Payoff!$A:$A,Exam!$H$1,Payoff!$B:$B,$H93)+
SUMIFS(Payoff!$D:$D,Payoff!$A:$A,Exam!$I$1,Payoff!$B:$B,$I93)+
SUMIFS(Payoff!$D:$D,Payoff!$A:$A,Exam!$J$1,Payoff!$B:$B,$J93))</f>
        <v/>
      </c>
      <c r="M93" t="str">
        <f t="shared" si="2"/>
        <v/>
      </c>
    </row>
    <row r="94" spans="1:22" x14ac:dyDescent="0.25">
      <c r="A94">
        <v>93</v>
      </c>
      <c r="F94" s="1"/>
      <c r="K94" t="str">
        <f>IF(COUNTBLANK(C94:J94)=8,"",
SUMIFS(Payoff!$C:$C,Payoff!$A:$A,Exam!$C$1,Payoff!$B:$B,$C94)+
SUMIFS(Payoff!$C:$C,Payoff!$A:$A,Exam!$D$1,Payoff!$B:$B,$D94)+
SUMIFS(Payoff!$C:$C,Payoff!$A:$A,Exam!$E$1,Payoff!$B:$B,$E94)+
SUMIFS(Payoff!$C:$C,Payoff!$A:$A,Exam!$F$1,Payoff!$B:$B,$F94)+
SUMIFS(Payoff!$C:$C,Payoff!$A:$A,Exam!$G$1,Payoff!$B:$B,$G94)+
SUMIFS(Payoff!$C:$C,Payoff!$A:$A,Exam!$H$1,Payoff!$B:$B,$H94)+
SUMIFS(Payoff!$C:$C,Payoff!$A:$A,Exam!$I$1,Payoff!$B:$B,$I94)+
SUMIFS(Payoff!$C:$C,Payoff!$A:$A,Exam!$J$1,Payoff!$B:$B,$J94))</f>
        <v/>
      </c>
      <c r="L94" t="str">
        <f>IF(COUNTBLANK(C94:J94)=8,"",
SUMIFS(Payoff!$D:$D,Payoff!$A:$A,Exam!$C$1,Payoff!$B:$B,$C94)+
SUMIFS(Payoff!$D:$D,Payoff!$A:$A,Exam!$D$1,Payoff!$B:$B,$D94)+
SUMIFS(Payoff!$D:$D,Payoff!$A:$A,Exam!$E$1,Payoff!$B:$B,$E94)+
SUMIFS(Payoff!$D:$D,Payoff!$A:$A,Exam!$F$1,Payoff!$B:$B,$F94)+
SUMIFS(Payoff!$D:$D,Payoff!$A:$A,Exam!$G$1,Payoff!$B:$B,$G94)+
SUMIFS(Payoff!$D:$D,Payoff!$A:$A,Exam!$H$1,Payoff!$B:$B,$H94)+
SUMIFS(Payoff!$D:$D,Payoff!$A:$A,Exam!$I$1,Payoff!$B:$B,$I94)+
SUMIFS(Payoff!$D:$D,Payoff!$A:$A,Exam!$J$1,Payoff!$B:$B,$J94))</f>
        <v/>
      </c>
      <c r="M94" t="str">
        <f t="shared" si="2"/>
        <v/>
      </c>
    </row>
    <row r="95" spans="1:22" x14ac:dyDescent="0.25">
      <c r="A95">
        <v>94</v>
      </c>
      <c r="F95" s="1"/>
      <c r="K95" t="str">
        <f>IF(COUNTBLANK(C95:J95)=8,"",
SUMIFS(Payoff!$C:$C,Payoff!$A:$A,Exam!$C$1,Payoff!$B:$B,$C95)+
SUMIFS(Payoff!$C:$C,Payoff!$A:$A,Exam!$D$1,Payoff!$B:$B,$D95)+
SUMIFS(Payoff!$C:$C,Payoff!$A:$A,Exam!$E$1,Payoff!$B:$B,$E95)+
SUMIFS(Payoff!$C:$C,Payoff!$A:$A,Exam!$F$1,Payoff!$B:$B,$F95)+
SUMIFS(Payoff!$C:$C,Payoff!$A:$A,Exam!$G$1,Payoff!$B:$B,$G95)+
SUMIFS(Payoff!$C:$C,Payoff!$A:$A,Exam!$H$1,Payoff!$B:$B,$H95)+
SUMIFS(Payoff!$C:$C,Payoff!$A:$A,Exam!$I$1,Payoff!$B:$B,$I95)+
SUMIFS(Payoff!$C:$C,Payoff!$A:$A,Exam!$J$1,Payoff!$B:$B,$J95))</f>
        <v/>
      </c>
      <c r="L95" t="str">
        <f>IF(COUNTBLANK(C95:J95)=8,"",
SUMIFS(Payoff!$D:$D,Payoff!$A:$A,Exam!$C$1,Payoff!$B:$B,$C95)+
SUMIFS(Payoff!$D:$D,Payoff!$A:$A,Exam!$D$1,Payoff!$B:$B,$D95)+
SUMIFS(Payoff!$D:$D,Payoff!$A:$A,Exam!$E$1,Payoff!$B:$B,$E95)+
SUMIFS(Payoff!$D:$D,Payoff!$A:$A,Exam!$F$1,Payoff!$B:$B,$F95)+
SUMIFS(Payoff!$D:$D,Payoff!$A:$A,Exam!$G$1,Payoff!$B:$B,$G95)+
SUMIFS(Payoff!$D:$D,Payoff!$A:$A,Exam!$H$1,Payoff!$B:$B,$H95)+
SUMIFS(Payoff!$D:$D,Payoff!$A:$A,Exam!$I$1,Payoff!$B:$B,$I95)+
SUMIFS(Payoff!$D:$D,Payoff!$A:$A,Exam!$J$1,Payoff!$B:$B,$J95))</f>
        <v/>
      </c>
      <c r="M95" t="str">
        <f t="shared" si="2"/>
        <v/>
      </c>
    </row>
    <row r="96" spans="1:22" x14ac:dyDescent="0.25">
      <c r="A96">
        <v>95</v>
      </c>
      <c r="F96" s="1"/>
      <c r="K96" t="str">
        <f>IF(COUNTBLANK(C96:J96)=8,"",
SUMIFS(Payoff!$C:$C,Payoff!$A:$A,Exam!$C$1,Payoff!$B:$B,$C96)+
SUMIFS(Payoff!$C:$C,Payoff!$A:$A,Exam!$D$1,Payoff!$B:$B,$D96)+
SUMIFS(Payoff!$C:$C,Payoff!$A:$A,Exam!$E$1,Payoff!$B:$B,$E96)+
SUMIFS(Payoff!$C:$C,Payoff!$A:$A,Exam!$F$1,Payoff!$B:$B,$F96)+
SUMIFS(Payoff!$C:$C,Payoff!$A:$A,Exam!$G$1,Payoff!$B:$B,$G96)+
SUMIFS(Payoff!$C:$C,Payoff!$A:$A,Exam!$H$1,Payoff!$B:$B,$H96)+
SUMIFS(Payoff!$C:$C,Payoff!$A:$A,Exam!$I$1,Payoff!$B:$B,$I96)+
SUMIFS(Payoff!$C:$C,Payoff!$A:$A,Exam!$J$1,Payoff!$B:$B,$J96))</f>
        <v/>
      </c>
      <c r="L96" t="str">
        <f>IF(COUNTBLANK(C96:J96)=8,"",
SUMIFS(Payoff!$D:$D,Payoff!$A:$A,Exam!$C$1,Payoff!$B:$B,$C96)+
SUMIFS(Payoff!$D:$D,Payoff!$A:$A,Exam!$D$1,Payoff!$B:$B,$D96)+
SUMIFS(Payoff!$D:$D,Payoff!$A:$A,Exam!$E$1,Payoff!$B:$B,$E96)+
SUMIFS(Payoff!$D:$D,Payoff!$A:$A,Exam!$F$1,Payoff!$B:$B,$F96)+
SUMIFS(Payoff!$D:$D,Payoff!$A:$A,Exam!$G$1,Payoff!$B:$B,$G96)+
SUMIFS(Payoff!$D:$D,Payoff!$A:$A,Exam!$H$1,Payoff!$B:$B,$H96)+
SUMIFS(Payoff!$D:$D,Payoff!$A:$A,Exam!$I$1,Payoff!$B:$B,$I96)+
SUMIFS(Payoff!$D:$D,Payoff!$A:$A,Exam!$J$1,Payoff!$B:$B,$J96))</f>
        <v/>
      </c>
      <c r="M96" t="str">
        <f t="shared" si="2"/>
        <v/>
      </c>
    </row>
    <row r="97" spans="1:13" x14ac:dyDescent="0.25">
      <c r="A97">
        <v>96</v>
      </c>
      <c r="F97" s="1"/>
      <c r="K97" t="str">
        <f>IF(COUNTBLANK(C97:J97)=8,"",
SUMIFS(Payoff!$C:$C,Payoff!$A:$A,Exam!$C$1,Payoff!$B:$B,$C97)+
SUMIFS(Payoff!$C:$C,Payoff!$A:$A,Exam!$D$1,Payoff!$B:$B,$D97)+
SUMIFS(Payoff!$C:$C,Payoff!$A:$A,Exam!$E$1,Payoff!$B:$B,$E97)+
SUMIFS(Payoff!$C:$C,Payoff!$A:$A,Exam!$F$1,Payoff!$B:$B,$F97)+
SUMIFS(Payoff!$C:$C,Payoff!$A:$A,Exam!$G$1,Payoff!$B:$B,$G97)+
SUMIFS(Payoff!$C:$C,Payoff!$A:$A,Exam!$H$1,Payoff!$B:$B,$H97)+
SUMIFS(Payoff!$C:$C,Payoff!$A:$A,Exam!$I$1,Payoff!$B:$B,$I97)+
SUMIFS(Payoff!$C:$C,Payoff!$A:$A,Exam!$J$1,Payoff!$B:$B,$J97))</f>
        <v/>
      </c>
      <c r="L97" t="str">
        <f>IF(COUNTBLANK(C97:J97)=8,"",
SUMIFS(Payoff!$D:$D,Payoff!$A:$A,Exam!$C$1,Payoff!$B:$B,$C97)+
SUMIFS(Payoff!$D:$D,Payoff!$A:$A,Exam!$D$1,Payoff!$B:$B,$D97)+
SUMIFS(Payoff!$D:$D,Payoff!$A:$A,Exam!$E$1,Payoff!$B:$B,$E97)+
SUMIFS(Payoff!$D:$D,Payoff!$A:$A,Exam!$F$1,Payoff!$B:$B,$F97)+
SUMIFS(Payoff!$D:$D,Payoff!$A:$A,Exam!$G$1,Payoff!$B:$B,$G97)+
SUMIFS(Payoff!$D:$D,Payoff!$A:$A,Exam!$H$1,Payoff!$B:$B,$H97)+
SUMIFS(Payoff!$D:$D,Payoff!$A:$A,Exam!$I$1,Payoff!$B:$B,$I97)+
SUMIFS(Payoff!$D:$D,Payoff!$A:$A,Exam!$J$1,Payoff!$B:$B,$J97))</f>
        <v/>
      </c>
      <c r="M97" t="str">
        <f t="shared" si="2"/>
        <v/>
      </c>
    </row>
    <row r="98" spans="1:13" x14ac:dyDescent="0.25">
      <c r="A98">
        <v>97</v>
      </c>
      <c r="F98" s="1"/>
      <c r="K98" t="str">
        <f>IF(COUNTBLANK(C98:J98)=8,"",
SUMIFS(Payoff!$C:$C,Payoff!$A:$A,Exam!$C$1,Payoff!$B:$B,$C98)+
SUMIFS(Payoff!$C:$C,Payoff!$A:$A,Exam!$D$1,Payoff!$B:$B,$D98)+
SUMIFS(Payoff!$C:$C,Payoff!$A:$A,Exam!$E$1,Payoff!$B:$B,$E98)+
SUMIFS(Payoff!$C:$C,Payoff!$A:$A,Exam!$F$1,Payoff!$B:$B,$F98)+
SUMIFS(Payoff!$C:$C,Payoff!$A:$A,Exam!$G$1,Payoff!$B:$B,$G98)+
SUMIFS(Payoff!$C:$C,Payoff!$A:$A,Exam!$H$1,Payoff!$B:$B,$H98)+
SUMIFS(Payoff!$C:$C,Payoff!$A:$A,Exam!$I$1,Payoff!$B:$B,$I98)+
SUMIFS(Payoff!$C:$C,Payoff!$A:$A,Exam!$J$1,Payoff!$B:$B,$J98))</f>
        <v/>
      </c>
      <c r="L98" t="str">
        <f>IF(COUNTBLANK(C98:J98)=8,"",
SUMIFS(Payoff!$D:$D,Payoff!$A:$A,Exam!$C$1,Payoff!$B:$B,$C98)+
SUMIFS(Payoff!$D:$D,Payoff!$A:$A,Exam!$D$1,Payoff!$B:$B,$D98)+
SUMIFS(Payoff!$D:$D,Payoff!$A:$A,Exam!$E$1,Payoff!$B:$B,$E98)+
SUMIFS(Payoff!$D:$D,Payoff!$A:$A,Exam!$F$1,Payoff!$B:$B,$F98)+
SUMIFS(Payoff!$D:$D,Payoff!$A:$A,Exam!$G$1,Payoff!$B:$B,$G98)+
SUMIFS(Payoff!$D:$D,Payoff!$A:$A,Exam!$H$1,Payoff!$B:$B,$H98)+
SUMIFS(Payoff!$D:$D,Payoff!$A:$A,Exam!$I$1,Payoff!$B:$B,$I98)+
SUMIFS(Payoff!$D:$D,Payoff!$A:$A,Exam!$J$1,Payoff!$B:$B,$J98))</f>
        <v/>
      </c>
      <c r="M98" t="str">
        <f t="shared" si="2"/>
        <v/>
      </c>
    </row>
    <row r="99" spans="1:13" x14ac:dyDescent="0.25">
      <c r="A99">
        <v>98</v>
      </c>
      <c r="F99" s="1"/>
      <c r="K99" t="str">
        <f>IF(COUNTBLANK(C99:J99)=8,"",
SUMIFS(Payoff!$C:$C,Payoff!$A:$A,Exam!$C$1,Payoff!$B:$B,$C99)+
SUMIFS(Payoff!$C:$C,Payoff!$A:$A,Exam!$D$1,Payoff!$B:$B,$D99)+
SUMIFS(Payoff!$C:$C,Payoff!$A:$A,Exam!$E$1,Payoff!$B:$B,$E99)+
SUMIFS(Payoff!$C:$C,Payoff!$A:$A,Exam!$F$1,Payoff!$B:$B,$F99)+
SUMIFS(Payoff!$C:$C,Payoff!$A:$A,Exam!$G$1,Payoff!$B:$B,$G99)+
SUMIFS(Payoff!$C:$C,Payoff!$A:$A,Exam!$H$1,Payoff!$B:$B,$H99)+
SUMIFS(Payoff!$C:$C,Payoff!$A:$A,Exam!$I$1,Payoff!$B:$B,$I99)+
SUMIFS(Payoff!$C:$C,Payoff!$A:$A,Exam!$J$1,Payoff!$B:$B,$J99))</f>
        <v/>
      </c>
      <c r="L99" t="str">
        <f>IF(COUNTBLANK(C99:J99)=8,"",
SUMIFS(Payoff!$D:$D,Payoff!$A:$A,Exam!$C$1,Payoff!$B:$B,$C99)+
SUMIFS(Payoff!$D:$D,Payoff!$A:$A,Exam!$D$1,Payoff!$B:$B,$D99)+
SUMIFS(Payoff!$D:$D,Payoff!$A:$A,Exam!$E$1,Payoff!$B:$B,$E99)+
SUMIFS(Payoff!$D:$D,Payoff!$A:$A,Exam!$F$1,Payoff!$B:$B,$F99)+
SUMIFS(Payoff!$D:$D,Payoff!$A:$A,Exam!$G$1,Payoff!$B:$B,$G99)+
SUMIFS(Payoff!$D:$D,Payoff!$A:$A,Exam!$H$1,Payoff!$B:$B,$H99)+
SUMIFS(Payoff!$D:$D,Payoff!$A:$A,Exam!$I$1,Payoff!$B:$B,$I99)+
SUMIFS(Payoff!$D:$D,Payoff!$A:$A,Exam!$J$1,Payoff!$B:$B,$J99))</f>
        <v/>
      </c>
      <c r="M99" t="str">
        <f t="shared" si="2"/>
        <v/>
      </c>
    </row>
    <row r="100" spans="1:13" x14ac:dyDescent="0.25">
      <c r="A100">
        <v>99</v>
      </c>
      <c r="F100" s="1"/>
      <c r="K100" t="str">
        <f>IF(COUNTBLANK(C100:J100)=8,"",
SUMIFS(Payoff!$C:$C,Payoff!$A:$A,Exam!$C$1,Payoff!$B:$B,$C100)+
SUMIFS(Payoff!$C:$C,Payoff!$A:$A,Exam!$D$1,Payoff!$B:$B,$D100)+
SUMIFS(Payoff!$C:$C,Payoff!$A:$A,Exam!$E$1,Payoff!$B:$B,$E100)+
SUMIFS(Payoff!$C:$C,Payoff!$A:$A,Exam!$F$1,Payoff!$B:$B,$F100)+
SUMIFS(Payoff!$C:$C,Payoff!$A:$A,Exam!$G$1,Payoff!$B:$B,$G100)+
SUMIFS(Payoff!$C:$C,Payoff!$A:$A,Exam!$H$1,Payoff!$B:$B,$H100)+
SUMIFS(Payoff!$C:$C,Payoff!$A:$A,Exam!$I$1,Payoff!$B:$B,$I100)+
SUMIFS(Payoff!$C:$C,Payoff!$A:$A,Exam!$J$1,Payoff!$B:$B,$J100))</f>
        <v/>
      </c>
      <c r="L100" t="str">
        <f>IF(COUNTBLANK(C100:J100)=8,"",
SUMIFS(Payoff!$D:$D,Payoff!$A:$A,Exam!$C$1,Payoff!$B:$B,$C100)+
SUMIFS(Payoff!$D:$D,Payoff!$A:$A,Exam!$D$1,Payoff!$B:$B,$D100)+
SUMIFS(Payoff!$D:$D,Payoff!$A:$A,Exam!$E$1,Payoff!$B:$B,$E100)+
SUMIFS(Payoff!$D:$D,Payoff!$A:$A,Exam!$F$1,Payoff!$B:$B,$F100)+
SUMIFS(Payoff!$D:$D,Payoff!$A:$A,Exam!$G$1,Payoff!$B:$B,$G100)+
SUMIFS(Payoff!$D:$D,Payoff!$A:$A,Exam!$H$1,Payoff!$B:$B,$H100)+
SUMIFS(Payoff!$D:$D,Payoff!$A:$A,Exam!$I$1,Payoff!$B:$B,$I100)+
SUMIFS(Payoff!$D:$D,Payoff!$A:$A,Exam!$J$1,Payoff!$B:$B,$J100))</f>
        <v/>
      </c>
      <c r="M100" t="str">
        <f t="shared" si="2"/>
        <v/>
      </c>
    </row>
    <row r="101" spans="1:13" x14ac:dyDescent="0.25">
      <c r="A101">
        <v>100</v>
      </c>
      <c r="F101" s="1"/>
      <c r="K101" t="str">
        <f>IF(COUNTBLANK(C101:J101)=8,"",
SUMIFS(Payoff!$C:$C,Payoff!$A:$A,Exam!$C$1,Payoff!$B:$B,$C101)+
SUMIFS(Payoff!$C:$C,Payoff!$A:$A,Exam!$D$1,Payoff!$B:$B,$D101)+
SUMIFS(Payoff!$C:$C,Payoff!$A:$A,Exam!$E$1,Payoff!$B:$B,$E101)+
SUMIFS(Payoff!$C:$C,Payoff!$A:$A,Exam!$F$1,Payoff!$B:$B,$F101)+
SUMIFS(Payoff!$C:$C,Payoff!$A:$A,Exam!$G$1,Payoff!$B:$B,$G101)+
SUMIFS(Payoff!$C:$C,Payoff!$A:$A,Exam!$H$1,Payoff!$B:$B,$H101)+
SUMIFS(Payoff!$C:$C,Payoff!$A:$A,Exam!$I$1,Payoff!$B:$B,$I101)+
SUMIFS(Payoff!$C:$C,Payoff!$A:$A,Exam!$J$1,Payoff!$B:$B,$J101))</f>
        <v/>
      </c>
      <c r="L101" t="str">
        <f>IF(COUNTBLANK(C101:J101)=8,"",
SUMIFS(Payoff!$D:$D,Payoff!$A:$A,Exam!$C$1,Payoff!$B:$B,$C101)+
SUMIFS(Payoff!$D:$D,Payoff!$A:$A,Exam!$D$1,Payoff!$B:$B,$D101)+
SUMIFS(Payoff!$D:$D,Payoff!$A:$A,Exam!$E$1,Payoff!$B:$B,$E101)+
SUMIFS(Payoff!$D:$D,Payoff!$A:$A,Exam!$F$1,Payoff!$B:$B,$F101)+
SUMIFS(Payoff!$D:$D,Payoff!$A:$A,Exam!$G$1,Payoff!$B:$B,$G101)+
SUMIFS(Payoff!$D:$D,Payoff!$A:$A,Exam!$H$1,Payoff!$B:$B,$H101)+
SUMIFS(Payoff!$D:$D,Payoff!$A:$A,Exam!$I$1,Payoff!$B:$B,$I101)+
SUMIFS(Payoff!$D:$D,Payoff!$A:$A,Exam!$J$1,Payoff!$B:$B,$J101))</f>
        <v/>
      </c>
      <c r="M101" t="str">
        <f t="shared" si="2"/>
        <v/>
      </c>
    </row>
    <row r="102" spans="1:13" x14ac:dyDescent="0.25">
      <c r="A102">
        <v>101</v>
      </c>
      <c r="F102" s="1"/>
      <c r="K102" t="str">
        <f>IF(COUNTBLANK(C102:J102)=8,"",
SUMIFS(Payoff!$C:$C,Payoff!$A:$A,Exam!$C$1,Payoff!$B:$B,$C102)+
SUMIFS(Payoff!$C:$C,Payoff!$A:$A,Exam!$D$1,Payoff!$B:$B,$D102)+
SUMIFS(Payoff!$C:$C,Payoff!$A:$A,Exam!$E$1,Payoff!$B:$B,$E102)+
SUMIFS(Payoff!$C:$C,Payoff!$A:$A,Exam!$F$1,Payoff!$B:$B,$F102)+
SUMIFS(Payoff!$C:$C,Payoff!$A:$A,Exam!$G$1,Payoff!$B:$B,$G102)+
SUMIFS(Payoff!$C:$C,Payoff!$A:$A,Exam!$H$1,Payoff!$B:$B,$H102)+
SUMIFS(Payoff!$C:$C,Payoff!$A:$A,Exam!$I$1,Payoff!$B:$B,$I102)+
SUMIFS(Payoff!$C:$C,Payoff!$A:$A,Exam!$J$1,Payoff!$B:$B,$J102))</f>
        <v/>
      </c>
      <c r="L102" t="str">
        <f>IF(COUNTBLANK(C102:J102)=8,"",
SUMIFS(Payoff!$D:$D,Payoff!$A:$A,Exam!$C$1,Payoff!$B:$B,$C102)+
SUMIFS(Payoff!$D:$D,Payoff!$A:$A,Exam!$D$1,Payoff!$B:$B,$D102)+
SUMIFS(Payoff!$D:$D,Payoff!$A:$A,Exam!$E$1,Payoff!$B:$B,$E102)+
SUMIFS(Payoff!$D:$D,Payoff!$A:$A,Exam!$F$1,Payoff!$B:$B,$F102)+
SUMIFS(Payoff!$D:$D,Payoff!$A:$A,Exam!$G$1,Payoff!$B:$B,$G102)+
SUMIFS(Payoff!$D:$D,Payoff!$A:$A,Exam!$H$1,Payoff!$B:$B,$H102)+
SUMIFS(Payoff!$D:$D,Payoff!$A:$A,Exam!$I$1,Payoff!$B:$B,$I102)+
SUMIFS(Payoff!$D:$D,Payoff!$A:$A,Exam!$J$1,Payoff!$B:$B,$J102))</f>
        <v/>
      </c>
      <c r="M102" t="str">
        <f t="shared" si="2"/>
        <v/>
      </c>
    </row>
    <row r="103" spans="1:13" x14ac:dyDescent="0.25">
      <c r="A103">
        <v>102</v>
      </c>
      <c r="F103" s="1"/>
      <c r="K103" t="str">
        <f>IF(COUNTBLANK(C103:J103)=8,"",
SUMIFS(Payoff!$C:$C,Payoff!$A:$A,Exam!$C$1,Payoff!$B:$B,$C103)+
SUMIFS(Payoff!$C:$C,Payoff!$A:$A,Exam!$D$1,Payoff!$B:$B,$D103)+
SUMIFS(Payoff!$C:$C,Payoff!$A:$A,Exam!$E$1,Payoff!$B:$B,$E103)+
SUMIFS(Payoff!$C:$C,Payoff!$A:$A,Exam!$F$1,Payoff!$B:$B,$F103)+
SUMIFS(Payoff!$C:$C,Payoff!$A:$A,Exam!$G$1,Payoff!$B:$B,$G103)+
SUMIFS(Payoff!$C:$C,Payoff!$A:$A,Exam!$H$1,Payoff!$B:$B,$H103)+
SUMIFS(Payoff!$C:$C,Payoff!$A:$A,Exam!$I$1,Payoff!$B:$B,$I103)+
SUMIFS(Payoff!$C:$C,Payoff!$A:$A,Exam!$J$1,Payoff!$B:$B,$J103))</f>
        <v/>
      </c>
      <c r="L103" t="str">
        <f>IF(COUNTBLANK(C103:J103)=8,"",
SUMIFS(Payoff!$D:$D,Payoff!$A:$A,Exam!$C$1,Payoff!$B:$B,$C103)+
SUMIFS(Payoff!$D:$D,Payoff!$A:$A,Exam!$D$1,Payoff!$B:$B,$D103)+
SUMIFS(Payoff!$D:$D,Payoff!$A:$A,Exam!$E$1,Payoff!$B:$B,$E103)+
SUMIFS(Payoff!$D:$D,Payoff!$A:$A,Exam!$F$1,Payoff!$B:$B,$F103)+
SUMIFS(Payoff!$D:$D,Payoff!$A:$A,Exam!$G$1,Payoff!$B:$B,$G103)+
SUMIFS(Payoff!$D:$D,Payoff!$A:$A,Exam!$H$1,Payoff!$B:$B,$H103)+
SUMIFS(Payoff!$D:$D,Payoff!$A:$A,Exam!$I$1,Payoff!$B:$B,$I103)+
SUMIFS(Payoff!$D:$D,Payoff!$A:$A,Exam!$J$1,Payoff!$B:$B,$J103))</f>
        <v/>
      </c>
      <c r="M103" t="str">
        <f t="shared" si="2"/>
        <v/>
      </c>
    </row>
    <row r="104" spans="1:13" x14ac:dyDescent="0.25">
      <c r="A104">
        <v>103</v>
      </c>
      <c r="F104" s="1"/>
      <c r="K104" t="str">
        <f>IF(COUNTBLANK(C104:J104)=8,"",
SUMIFS(Payoff!$C:$C,Payoff!$A:$A,Exam!$C$1,Payoff!$B:$B,$C104)+
SUMIFS(Payoff!$C:$C,Payoff!$A:$A,Exam!$D$1,Payoff!$B:$B,$D104)+
SUMIFS(Payoff!$C:$C,Payoff!$A:$A,Exam!$E$1,Payoff!$B:$B,$E104)+
SUMIFS(Payoff!$C:$C,Payoff!$A:$A,Exam!$F$1,Payoff!$B:$B,$F104)+
SUMIFS(Payoff!$C:$C,Payoff!$A:$A,Exam!$G$1,Payoff!$B:$B,$G104)+
SUMIFS(Payoff!$C:$C,Payoff!$A:$A,Exam!$H$1,Payoff!$B:$B,$H104)+
SUMIFS(Payoff!$C:$C,Payoff!$A:$A,Exam!$I$1,Payoff!$B:$B,$I104)+
SUMIFS(Payoff!$C:$C,Payoff!$A:$A,Exam!$J$1,Payoff!$B:$B,$J104))</f>
        <v/>
      </c>
      <c r="L104" t="str">
        <f>IF(COUNTBLANK(C104:J104)=8,"",
SUMIFS(Payoff!$D:$D,Payoff!$A:$A,Exam!$C$1,Payoff!$B:$B,$C104)+
SUMIFS(Payoff!$D:$D,Payoff!$A:$A,Exam!$D$1,Payoff!$B:$B,$D104)+
SUMIFS(Payoff!$D:$D,Payoff!$A:$A,Exam!$E$1,Payoff!$B:$B,$E104)+
SUMIFS(Payoff!$D:$D,Payoff!$A:$A,Exam!$F$1,Payoff!$B:$B,$F104)+
SUMIFS(Payoff!$D:$D,Payoff!$A:$A,Exam!$G$1,Payoff!$B:$B,$G104)+
SUMIFS(Payoff!$D:$D,Payoff!$A:$A,Exam!$H$1,Payoff!$B:$B,$H104)+
SUMIFS(Payoff!$D:$D,Payoff!$A:$A,Exam!$I$1,Payoff!$B:$B,$I104)+
SUMIFS(Payoff!$D:$D,Payoff!$A:$A,Exam!$J$1,Payoff!$B:$B,$J104))</f>
        <v/>
      </c>
      <c r="M104" t="str">
        <f t="shared" si="2"/>
        <v/>
      </c>
    </row>
    <row r="105" spans="1:13" x14ac:dyDescent="0.25">
      <c r="A105">
        <v>104</v>
      </c>
      <c r="F105" s="1"/>
      <c r="K105" t="str">
        <f>IF(COUNTBLANK(C105:J105)=8,"",
SUMIFS(Payoff!$C:$C,Payoff!$A:$A,Exam!$C$1,Payoff!$B:$B,$C105)+
SUMIFS(Payoff!$C:$C,Payoff!$A:$A,Exam!$D$1,Payoff!$B:$B,$D105)+
SUMIFS(Payoff!$C:$C,Payoff!$A:$A,Exam!$E$1,Payoff!$B:$B,$E105)+
SUMIFS(Payoff!$C:$C,Payoff!$A:$A,Exam!$F$1,Payoff!$B:$B,$F105)+
SUMIFS(Payoff!$C:$C,Payoff!$A:$A,Exam!$G$1,Payoff!$B:$B,$G105)+
SUMIFS(Payoff!$C:$C,Payoff!$A:$A,Exam!$H$1,Payoff!$B:$B,$H105)+
SUMIFS(Payoff!$C:$C,Payoff!$A:$A,Exam!$I$1,Payoff!$B:$B,$I105)+
SUMIFS(Payoff!$C:$C,Payoff!$A:$A,Exam!$J$1,Payoff!$B:$B,$J105))</f>
        <v/>
      </c>
      <c r="L105" t="str">
        <f>IF(COUNTBLANK(C105:J105)=8,"",
SUMIFS(Payoff!$D:$D,Payoff!$A:$A,Exam!$C$1,Payoff!$B:$B,$C105)+
SUMIFS(Payoff!$D:$D,Payoff!$A:$A,Exam!$D$1,Payoff!$B:$B,$D105)+
SUMIFS(Payoff!$D:$D,Payoff!$A:$A,Exam!$E$1,Payoff!$B:$B,$E105)+
SUMIFS(Payoff!$D:$D,Payoff!$A:$A,Exam!$F$1,Payoff!$B:$B,$F105)+
SUMIFS(Payoff!$D:$D,Payoff!$A:$A,Exam!$G$1,Payoff!$B:$B,$G105)+
SUMIFS(Payoff!$D:$D,Payoff!$A:$A,Exam!$H$1,Payoff!$B:$B,$H105)+
SUMIFS(Payoff!$D:$D,Payoff!$A:$A,Exam!$I$1,Payoff!$B:$B,$I105)+
SUMIFS(Payoff!$D:$D,Payoff!$A:$A,Exam!$J$1,Payoff!$B:$B,$J105))</f>
        <v/>
      </c>
      <c r="M105" t="str">
        <f t="shared" si="2"/>
        <v/>
      </c>
    </row>
    <row r="106" spans="1:13" x14ac:dyDescent="0.25">
      <c r="A106">
        <v>105</v>
      </c>
      <c r="F106" s="1"/>
      <c r="K106" t="str">
        <f>IF(COUNTBLANK(C106:J106)=8,"",
SUMIFS(Payoff!$C:$C,Payoff!$A:$A,Exam!$C$1,Payoff!$B:$B,$C106)+
SUMIFS(Payoff!$C:$C,Payoff!$A:$A,Exam!$D$1,Payoff!$B:$B,$D106)+
SUMIFS(Payoff!$C:$C,Payoff!$A:$A,Exam!$E$1,Payoff!$B:$B,$E106)+
SUMIFS(Payoff!$C:$C,Payoff!$A:$A,Exam!$F$1,Payoff!$B:$B,$F106)+
SUMIFS(Payoff!$C:$C,Payoff!$A:$A,Exam!$G$1,Payoff!$B:$B,$G106)+
SUMIFS(Payoff!$C:$C,Payoff!$A:$A,Exam!$H$1,Payoff!$B:$B,$H106)+
SUMIFS(Payoff!$C:$C,Payoff!$A:$A,Exam!$I$1,Payoff!$B:$B,$I106)+
SUMIFS(Payoff!$C:$C,Payoff!$A:$A,Exam!$J$1,Payoff!$B:$B,$J106))</f>
        <v/>
      </c>
      <c r="L106" t="str">
        <f>IF(COUNTBLANK(C106:J106)=8,"",
SUMIFS(Payoff!$D:$D,Payoff!$A:$A,Exam!$C$1,Payoff!$B:$B,$C106)+
SUMIFS(Payoff!$D:$D,Payoff!$A:$A,Exam!$D$1,Payoff!$B:$B,$D106)+
SUMIFS(Payoff!$D:$D,Payoff!$A:$A,Exam!$E$1,Payoff!$B:$B,$E106)+
SUMIFS(Payoff!$D:$D,Payoff!$A:$A,Exam!$F$1,Payoff!$B:$B,$F106)+
SUMIFS(Payoff!$D:$D,Payoff!$A:$A,Exam!$G$1,Payoff!$B:$B,$G106)+
SUMIFS(Payoff!$D:$D,Payoff!$A:$A,Exam!$H$1,Payoff!$B:$B,$H106)+
SUMIFS(Payoff!$D:$D,Payoff!$A:$A,Exam!$I$1,Payoff!$B:$B,$I106)+
SUMIFS(Payoff!$D:$D,Payoff!$A:$A,Exam!$J$1,Payoff!$B:$B,$J106))</f>
        <v/>
      </c>
      <c r="M106" t="str">
        <f t="shared" si="2"/>
        <v/>
      </c>
    </row>
    <row r="107" spans="1:13" x14ac:dyDescent="0.25">
      <c r="A107">
        <v>106</v>
      </c>
      <c r="F107" s="1"/>
      <c r="K107" t="str">
        <f>IF(COUNTBLANK(C107:J107)=8,"",
SUMIFS(Payoff!$C:$C,Payoff!$A:$A,Exam!$C$1,Payoff!$B:$B,$C107)+
SUMIFS(Payoff!$C:$C,Payoff!$A:$A,Exam!$D$1,Payoff!$B:$B,$D107)+
SUMIFS(Payoff!$C:$C,Payoff!$A:$A,Exam!$E$1,Payoff!$B:$B,$E107)+
SUMIFS(Payoff!$C:$C,Payoff!$A:$A,Exam!$F$1,Payoff!$B:$B,$F107)+
SUMIFS(Payoff!$C:$C,Payoff!$A:$A,Exam!$G$1,Payoff!$B:$B,$G107)+
SUMIFS(Payoff!$C:$C,Payoff!$A:$A,Exam!$H$1,Payoff!$B:$B,$H107)+
SUMIFS(Payoff!$C:$C,Payoff!$A:$A,Exam!$I$1,Payoff!$B:$B,$I107)+
SUMIFS(Payoff!$C:$C,Payoff!$A:$A,Exam!$J$1,Payoff!$B:$B,$J107))</f>
        <v/>
      </c>
      <c r="L107" t="str">
        <f>IF(COUNTBLANK(C107:J107)=8,"",
SUMIFS(Payoff!$D:$D,Payoff!$A:$A,Exam!$C$1,Payoff!$B:$B,$C107)+
SUMIFS(Payoff!$D:$D,Payoff!$A:$A,Exam!$D$1,Payoff!$B:$B,$D107)+
SUMIFS(Payoff!$D:$D,Payoff!$A:$A,Exam!$E$1,Payoff!$B:$B,$E107)+
SUMIFS(Payoff!$D:$D,Payoff!$A:$A,Exam!$F$1,Payoff!$B:$B,$F107)+
SUMIFS(Payoff!$D:$D,Payoff!$A:$A,Exam!$G$1,Payoff!$B:$B,$G107)+
SUMIFS(Payoff!$D:$D,Payoff!$A:$A,Exam!$H$1,Payoff!$B:$B,$H107)+
SUMIFS(Payoff!$D:$D,Payoff!$A:$A,Exam!$I$1,Payoff!$B:$B,$I107)+
SUMIFS(Payoff!$D:$D,Payoff!$A:$A,Exam!$J$1,Payoff!$B:$B,$J107))</f>
        <v/>
      </c>
      <c r="M107" t="str">
        <f t="shared" si="2"/>
        <v/>
      </c>
    </row>
    <row r="108" spans="1:13" x14ac:dyDescent="0.25">
      <c r="A108">
        <v>107</v>
      </c>
      <c r="F108" s="1"/>
      <c r="K108" t="str">
        <f>IF(COUNTBLANK(C108:J108)=8,"",
SUMIFS(Payoff!$C:$C,Payoff!$A:$A,Exam!$C$1,Payoff!$B:$B,$C108)+
SUMIFS(Payoff!$C:$C,Payoff!$A:$A,Exam!$D$1,Payoff!$B:$B,$D108)+
SUMIFS(Payoff!$C:$C,Payoff!$A:$A,Exam!$E$1,Payoff!$B:$B,$E108)+
SUMIFS(Payoff!$C:$C,Payoff!$A:$A,Exam!$F$1,Payoff!$B:$B,$F108)+
SUMIFS(Payoff!$C:$C,Payoff!$A:$A,Exam!$G$1,Payoff!$B:$B,$G108)+
SUMIFS(Payoff!$C:$C,Payoff!$A:$A,Exam!$H$1,Payoff!$B:$B,$H108)+
SUMIFS(Payoff!$C:$C,Payoff!$A:$A,Exam!$I$1,Payoff!$B:$B,$I108)+
SUMIFS(Payoff!$C:$C,Payoff!$A:$A,Exam!$J$1,Payoff!$B:$B,$J108))</f>
        <v/>
      </c>
      <c r="L108" t="str">
        <f>IF(COUNTBLANK(C108:J108)=8,"",
SUMIFS(Payoff!$D:$D,Payoff!$A:$A,Exam!$C$1,Payoff!$B:$B,$C108)+
SUMIFS(Payoff!$D:$D,Payoff!$A:$A,Exam!$D$1,Payoff!$B:$B,$D108)+
SUMIFS(Payoff!$D:$D,Payoff!$A:$A,Exam!$E$1,Payoff!$B:$B,$E108)+
SUMIFS(Payoff!$D:$D,Payoff!$A:$A,Exam!$F$1,Payoff!$B:$B,$F108)+
SUMIFS(Payoff!$D:$D,Payoff!$A:$A,Exam!$G$1,Payoff!$B:$B,$G108)+
SUMIFS(Payoff!$D:$D,Payoff!$A:$A,Exam!$H$1,Payoff!$B:$B,$H108)+
SUMIFS(Payoff!$D:$D,Payoff!$A:$A,Exam!$I$1,Payoff!$B:$B,$I108)+
SUMIFS(Payoff!$D:$D,Payoff!$A:$A,Exam!$J$1,Payoff!$B:$B,$J108))</f>
        <v/>
      </c>
      <c r="M108" t="str">
        <f t="shared" si="2"/>
        <v/>
      </c>
    </row>
    <row r="109" spans="1:13" x14ac:dyDescent="0.25">
      <c r="A109">
        <v>108</v>
      </c>
      <c r="F109" s="1"/>
      <c r="K109" t="str">
        <f>IF(COUNTBLANK(C109:J109)=8,"",
SUMIFS(Payoff!$C:$C,Payoff!$A:$A,Exam!$C$1,Payoff!$B:$B,$C109)+
SUMIFS(Payoff!$C:$C,Payoff!$A:$A,Exam!$D$1,Payoff!$B:$B,$D109)+
SUMIFS(Payoff!$C:$C,Payoff!$A:$A,Exam!$E$1,Payoff!$B:$B,$E109)+
SUMIFS(Payoff!$C:$C,Payoff!$A:$A,Exam!$F$1,Payoff!$B:$B,$F109)+
SUMIFS(Payoff!$C:$C,Payoff!$A:$A,Exam!$G$1,Payoff!$B:$B,$G109)+
SUMIFS(Payoff!$C:$C,Payoff!$A:$A,Exam!$H$1,Payoff!$B:$B,$H109)+
SUMIFS(Payoff!$C:$C,Payoff!$A:$A,Exam!$I$1,Payoff!$B:$B,$I109)+
SUMIFS(Payoff!$C:$C,Payoff!$A:$A,Exam!$J$1,Payoff!$B:$B,$J109))</f>
        <v/>
      </c>
      <c r="L109" t="str">
        <f>IF(COUNTBLANK(C109:J109)=8,"",
SUMIFS(Payoff!$D:$D,Payoff!$A:$A,Exam!$C$1,Payoff!$B:$B,$C109)+
SUMIFS(Payoff!$D:$D,Payoff!$A:$A,Exam!$D$1,Payoff!$B:$B,$D109)+
SUMIFS(Payoff!$D:$D,Payoff!$A:$A,Exam!$E$1,Payoff!$B:$B,$E109)+
SUMIFS(Payoff!$D:$D,Payoff!$A:$A,Exam!$F$1,Payoff!$B:$B,$F109)+
SUMIFS(Payoff!$D:$D,Payoff!$A:$A,Exam!$G$1,Payoff!$B:$B,$G109)+
SUMIFS(Payoff!$D:$D,Payoff!$A:$A,Exam!$H$1,Payoff!$B:$B,$H109)+
SUMIFS(Payoff!$D:$D,Payoff!$A:$A,Exam!$I$1,Payoff!$B:$B,$I109)+
SUMIFS(Payoff!$D:$D,Payoff!$A:$A,Exam!$J$1,Payoff!$B:$B,$J109))</f>
        <v/>
      </c>
      <c r="M109" t="str">
        <f t="shared" si="2"/>
        <v/>
      </c>
    </row>
    <row r="110" spans="1:13" x14ac:dyDescent="0.25">
      <c r="A110">
        <v>109</v>
      </c>
      <c r="F110" s="1"/>
      <c r="K110" t="str">
        <f>IF(COUNTBLANK(C110:J110)=8,"",
SUMIFS(Payoff!$C:$C,Payoff!$A:$A,Exam!$C$1,Payoff!$B:$B,$C110)+
SUMIFS(Payoff!$C:$C,Payoff!$A:$A,Exam!$D$1,Payoff!$B:$B,$D110)+
SUMIFS(Payoff!$C:$C,Payoff!$A:$A,Exam!$E$1,Payoff!$B:$B,$E110)+
SUMIFS(Payoff!$C:$C,Payoff!$A:$A,Exam!$F$1,Payoff!$B:$B,$F110)+
SUMIFS(Payoff!$C:$C,Payoff!$A:$A,Exam!$G$1,Payoff!$B:$B,$G110)+
SUMIFS(Payoff!$C:$C,Payoff!$A:$A,Exam!$H$1,Payoff!$B:$B,$H110)+
SUMIFS(Payoff!$C:$C,Payoff!$A:$A,Exam!$I$1,Payoff!$B:$B,$I110)+
SUMIFS(Payoff!$C:$C,Payoff!$A:$A,Exam!$J$1,Payoff!$B:$B,$J110))</f>
        <v/>
      </c>
      <c r="L110" t="str">
        <f>IF(COUNTBLANK(C110:J110)=8,"",
SUMIFS(Payoff!$D:$D,Payoff!$A:$A,Exam!$C$1,Payoff!$B:$B,$C110)+
SUMIFS(Payoff!$D:$D,Payoff!$A:$A,Exam!$D$1,Payoff!$B:$B,$D110)+
SUMIFS(Payoff!$D:$D,Payoff!$A:$A,Exam!$E$1,Payoff!$B:$B,$E110)+
SUMIFS(Payoff!$D:$D,Payoff!$A:$A,Exam!$F$1,Payoff!$B:$B,$F110)+
SUMIFS(Payoff!$D:$D,Payoff!$A:$A,Exam!$G$1,Payoff!$B:$B,$G110)+
SUMIFS(Payoff!$D:$D,Payoff!$A:$A,Exam!$H$1,Payoff!$B:$B,$H110)+
SUMIFS(Payoff!$D:$D,Payoff!$A:$A,Exam!$I$1,Payoff!$B:$B,$I110)+
SUMIFS(Payoff!$D:$D,Payoff!$A:$A,Exam!$J$1,Payoff!$B:$B,$J110))</f>
        <v/>
      </c>
      <c r="M110" t="str">
        <f t="shared" si="2"/>
        <v/>
      </c>
    </row>
    <row r="111" spans="1:13" x14ac:dyDescent="0.25">
      <c r="A111">
        <v>110</v>
      </c>
      <c r="F111" s="1"/>
      <c r="K111" t="str">
        <f>IF(COUNTBLANK(C111:J111)=8,"",
SUMIFS(Payoff!$C:$C,Payoff!$A:$A,Exam!$C$1,Payoff!$B:$B,$C111)+
SUMIFS(Payoff!$C:$C,Payoff!$A:$A,Exam!$D$1,Payoff!$B:$B,$D111)+
SUMIFS(Payoff!$C:$C,Payoff!$A:$A,Exam!$E$1,Payoff!$B:$B,$E111)+
SUMIFS(Payoff!$C:$C,Payoff!$A:$A,Exam!$F$1,Payoff!$B:$B,$F111)+
SUMIFS(Payoff!$C:$C,Payoff!$A:$A,Exam!$G$1,Payoff!$B:$B,$G111)+
SUMIFS(Payoff!$C:$C,Payoff!$A:$A,Exam!$H$1,Payoff!$B:$B,$H111)+
SUMIFS(Payoff!$C:$C,Payoff!$A:$A,Exam!$I$1,Payoff!$B:$B,$I111)+
SUMIFS(Payoff!$C:$C,Payoff!$A:$A,Exam!$J$1,Payoff!$B:$B,$J111))</f>
        <v/>
      </c>
      <c r="L111" t="str">
        <f>IF(COUNTBLANK(C111:J111)=8,"",
SUMIFS(Payoff!$D:$D,Payoff!$A:$A,Exam!$C$1,Payoff!$B:$B,$C111)+
SUMIFS(Payoff!$D:$D,Payoff!$A:$A,Exam!$D$1,Payoff!$B:$B,$D111)+
SUMIFS(Payoff!$D:$D,Payoff!$A:$A,Exam!$E$1,Payoff!$B:$B,$E111)+
SUMIFS(Payoff!$D:$D,Payoff!$A:$A,Exam!$F$1,Payoff!$B:$B,$F111)+
SUMIFS(Payoff!$D:$D,Payoff!$A:$A,Exam!$G$1,Payoff!$B:$B,$G111)+
SUMIFS(Payoff!$D:$D,Payoff!$A:$A,Exam!$H$1,Payoff!$B:$B,$H111)+
SUMIFS(Payoff!$D:$D,Payoff!$A:$A,Exam!$I$1,Payoff!$B:$B,$I111)+
SUMIFS(Payoff!$D:$D,Payoff!$A:$A,Exam!$J$1,Payoff!$B:$B,$J111))</f>
        <v/>
      </c>
      <c r="M111" t="str">
        <f t="shared" si="2"/>
        <v/>
      </c>
    </row>
    <row r="112" spans="1:13" x14ac:dyDescent="0.25">
      <c r="A112">
        <v>111</v>
      </c>
      <c r="F112" s="1"/>
      <c r="K112" t="str">
        <f>IF(COUNTBLANK(C112:J112)=8,"",
SUMIFS(Payoff!$C:$C,Payoff!$A:$A,Exam!$C$1,Payoff!$B:$B,$C112)+
SUMIFS(Payoff!$C:$C,Payoff!$A:$A,Exam!$D$1,Payoff!$B:$B,$D112)+
SUMIFS(Payoff!$C:$C,Payoff!$A:$A,Exam!$E$1,Payoff!$B:$B,$E112)+
SUMIFS(Payoff!$C:$C,Payoff!$A:$A,Exam!$F$1,Payoff!$B:$B,$F112)+
SUMIFS(Payoff!$C:$C,Payoff!$A:$A,Exam!$G$1,Payoff!$B:$B,$G112)+
SUMIFS(Payoff!$C:$C,Payoff!$A:$A,Exam!$H$1,Payoff!$B:$B,$H112)+
SUMIFS(Payoff!$C:$C,Payoff!$A:$A,Exam!$I$1,Payoff!$B:$B,$I112)+
SUMIFS(Payoff!$C:$C,Payoff!$A:$A,Exam!$J$1,Payoff!$B:$B,$J112))</f>
        <v/>
      </c>
      <c r="L112" t="str">
        <f>IF(COUNTBLANK(C112:J112)=8,"",
SUMIFS(Payoff!$D:$D,Payoff!$A:$A,Exam!$C$1,Payoff!$B:$B,$C112)+
SUMIFS(Payoff!$D:$D,Payoff!$A:$A,Exam!$D$1,Payoff!$B:$B,$D112)+
SUMIFS(Payoff!$D:$D,Payoff!$A:$A,Exam!$E$1,Payoff!$B:$B,$E112)+
SUMIFS(Payoff!$D:$D,Payoff!$A:$A,Exam!$F$1,Payoff!$B:$B,$F112)+
SUMIFS(Payoff!$D:$D,Payoff!$A:$A,Exam!$G$1,Payoff!$B:$B,$G112)+
SUMIFS(Payoff!$D:$D,Payoff!$A:$A,Exam!$H$1,Payoff!$B:$B,$H112)+
SUMIFS(Payoff!$D:$D,Payoff!$A:$A,Exam!$I$1,Payoff!$B:$B,$I112)+
SUMIFS(Payoff!$D:$D,Payoff!$A:$A,Exam!$J$1,Payoff!$B:$B,$J112))</f>
        <v/>
      </c>
      <c r="M112" t="str">
        <f t="shared" si="2"/>
        <v/>
      </c>
    </row>
    <row r="113" spans="1:13" x14ac:dyDescent="0.25">
      <c r="A113">
        <v>112</v>
      </c>
      <c r="F113" s="1"/>
      <c r="K113" t="str">
        <f>IF(COUNTBLANK(C113:J113)=8,"",
SUMIFS(Payoff!$C:$C,Payoff!$A:$A,Exam!$C$1,Payoff!$B:$B,$C113)+
SUMIFS(Payoff!$C:$C,Payoff!$A:$A,Exam!$D$1,Payoff!$B:$B,$D113)+
SUMIFS(Payoff!$C:$C,Payoff!$A:$A,Exam!$E$1,Payoff!$B:$B,$E113)+
SUMIFS(Payoff!$C:$C,Payoff!$A:$A,Exam!$F$1,Payoff!$B:$B,$F113)+
SUMIFS(Payoff!$C:$C,Payoff!$A:$A,Exam!$G$1,Payoff!$B:$B,$G113)+
SUMIFS(Payoff!$C:$C,Payoff!$A:$A,Exam!$H$1,Payoff!$B:$B,$H113)+
SUMIFS(Payoff!$C:$C,Payoff!$A:$A,Exam!$I$1,Payoff!$B:$B,$I113)+
SUMIFS(Payoff!$C:$C,Payoff!$A:$A,Exam!$J$1,Payoff!$B:$B,$J113))</f>
        <v/>
      </c>
      <c r="L113" t="str">
        <f>IF(COUNTBLANK(C113:J113)=8,"",
SUMIFS(Payoff!$D:$D,Payoff!$A:$A,Exam!$C$1,Payoff!$B:$B,$C113)+
SUMIFS(Payoff!$D:$D,Payoff!$A:$A,Exam!$D$1,Payoff!$B:$B,$D113)+
SUMIFS(Payoff!$D:$D,Payoff!$A:$A,Exam!$E$1,Payoff!$B:$B,$E113)+
SUMIFS(Payoff!$D:$D,Payoff!$A:$A,Exam!$F$1,Payoff!$B:$B,$F113)+
SUMIFS(Payoff!$D:$D,Payoff!$A:$A,Exam!$G$1,Payoff!$B:$B,$G113)+
SUMIFS(Payoff!$D:$D,Payoff!$A:$A,Exam!$H$1,Payoff!$B:$B,$H113)+
SUMIFS(Payoff!$D:$D,Payoff!$A:$A,Exam!$I$1,Payoff!$B:$B,$I113)+
SUMIFS(Payoff!$D:$D,Payoff!$A:$A,Exam!$J$1,Payoff!$B:$B,$J113))</f>
        <v/>
      </c>
      <c r="M113" t="str">
        <f t="shared" si="2"/>
        <v/>
      </c>
    </row>
    <row r="114" spans="1:13" x14ac:dyDescent="0.25">
      <c r="A114">
        <v>113</v>
      </c>
      <c r="F114" s="1"/>
      <c r="K114" t="str">
        <f>IF(COUNTBLANK(C114:J114)=8,"",
SUMIFS(Payoff!$C:$C,Payoff!$A:$A,Exam!$C$1,Payoff!$B:$B,$C114)+
SUMIFS(Payoff!$C:$C,Payoff!$A:$A,Exam!$D$1,Payoff!$B:$B,$D114)+
SUMIFS(Payoff!$C:$C,Payoff!$A:$A,Exam!$E$1,Payoff!$B:$B,$E114)+
SUMIFS(Payoff!$C:$C,Payoff!$A:$A,Exam!$F$1,Payoff!$B:$B,$F114)+
SUMIFS(Payoff!$C:$C,Payoff!$A:$A,Exam!$G$1,Payoff!$B:$B,$G114)+
SUMIFS(Payoff!$C:$C,Payoff!$A:$A,Exam!$H$1,Payoff!$B:$B,$H114)+
SUMIFS(Payoff!$C:$C,Payoff!$A:$A,Exam!$I$1,Payoff!$B:$B,$I114)+
SUMIFS(Payoff!$C:$C,Payoff!$A:$A,Exam!$J$1,Payoff!$B:$B,$J114))</f>
        <v/>
      </c>
      <c r="L114" t="str">
        <f>IF(COUNTBLANK(C114:J114)=8,"",
SUMIFS(Payoff!$D:$D,Payoff!$A:$A,Exam!$C$1,Payoff!$B:$B,$C114)+
SUMIFS(Payoff!$D:$D,Payoff!$A:$A,Exam!$D$1,Payoff!$B:$B,$D114)+
SUMIFS(Payoff!$D:$D,Payoff!$A:$A,Exam!$E$1,Payoff!$B:$B,$E114)+
SUMIFS(Payoff!$D:$D,Payoff!$A:$A,Exam!$F$1,Payoff!$B:$B,$F114)+
SUMIFS(Payoff!$D:$D,Payoff!$A:$A,Exam!$G$1,Payoff!$B:$B,$G114)+
SUMIFS(Payoff!$D:$D,Payoff!$A:$A,Exam!$H$1,Payoff!$B:$B,$H114)+
SUMIFS(Payoff!$D:$D,Payoff!$A:$A,Exam!$I$1,Payoff!$B:$B,$I114)+
SUMIFS(Payoff!$D:$D,Payoff!$A:$A,Exam!$J$1,Payoff!$B:$B,$J114))</f>
        <v/>
      </c>
      <c r="M114" t="str">
        <f t="shared" si="2"/>
        <v/>
      </c>
    </row>
    <row r="115" spans="1:13" x14ac:dyDescent="0.25">
      <c r="A115">
        <v>114</v>
      </c>
      <c r="F115" s="1"/>
      <c r="K115" t="str">
        <f>IF(COUNTBLANK(C115:J115)=8,"",
SUMIFS(Payoff!$C:$C,Payoff!$A:$A,Exam!$C$1,Payoff!$B:$B,$C115)+
SUMIFS(Payoff!$C:$C,Payoff!$A:$A,Exam!$D$1,Payoff!$B:$B,$D115)+
SUMIFS(Payoff!$C:$C,Payoff!$A:$A,Exam!$E$1,Payoff!$B:$B,$E115)+
SUMIFS(Payoff!$C:$C,Payoff!$A:$A,Exam!$F$1,Payoff!$B:$B,$F115)+
SUMIFS(Payoff!$C:$C,Payoff!$A:$A,Exam!$G$1,Payoff!$B:$B,$G115)+
SUMIFS(Payoff!$C:$C,Payoff!$A:$A,Exam!$H$1,Payoff!$B:$B,$H115)+
SUMIFS(Payoff!$C:$C,Payoff!$A:$A,Exam!$I$1,Payoff!$B:$B,$I115)+
SUMIFS(Payoff!$C:$C,Payoff!$A:$A,Exam!$J$1,Payoff!$B:$B,$J115))</f>
        <v/>
      </c>
      <c r="L115" t="str">
        <f>IF(COUNTBLANK(C115:J115)=8,"",
SUMIFS(Payoff!$D:$D,Payoff!$A:$A,Exam!$C$1,Payoff!$B:$B,$C115)+
SUMIFS(Payoff!$D:$D,Payoff!$A:$A,Exam!$D$1,Payoff!$B:$B,$D115)+
SUMIFS(Payoff!$D:$D,Payoff!$A:$A,Exam!$E$1,Payoff!$B:$B,$E115)+
SUMIFS(Payoff!$D:$D,Payoff!$A:$A,Exam!$F$1,Payoff!$B:$B,$F115)+
SUMIFS(Payoff!$D:$D,Payoff!$A:$A,Exam!$G$1,Payoff!$B:$B,$G115)+
SUMIFS(Payoff!$D:$D,Payoff!$A:$A,Exam!$H$1,Payoff!$B:$B,$H115)+
SUMIFS(Payoff!$D:$D,Payoff!$A:$A,Exam!$I$1,Payoff!$B:$B,$I115)+
SUMIFS(Payoff!$D:$D,Payoff!$A:$A,Exam!$J$1,Payoff!$B:$B,$J115))</f>
        <v/>
      </c>
      <c r="M115" t="str">
        <f t="shared" si="2"/>
        <v/>
      </c>
    </row>
    <row r="116" spans="1:13" x14ac:dyDescent="0.25">
      <c r="A116">
        <v>115</v>
      </c>
      <c r="F116" s="1"/>
      <c r="K116" t="str">
        <f>IF(COUNTBLANK(C116:J116)=8,"",
SUMIFS(Payoff!$C:$C,Payoff!$A:$A,Exam!$C$1,Payoff!$B:$B,$C116)+
SUMIFS(Payoff!$C:$C,Payoff!$A:$A,Exam!$D$1,Payoff!$B:$B,$D116)+
SUMIFS(Payoff!$C:$C,Payoff!$A:$A,Exam!$E$1,Payoff!$B:$B,$E116)+
SUMIFS(Payoff!$C:$C,Payoff!$A:$A,Exam!$F$1,Payoff!$B:$B,$F116)+
SUMIFS(Payoff!$C:$C,Payoff!$A:$A,Exam!$G$1,Payoff!$B:$B,$G116)+
SUMIFS(Payoff!$C:$C,Payoff!$A:$A,Exam!$H$1,Payoff!$B:$B,$H116)+
SUMIFS(Payoff!$C:$C,Payoff!$A:$A,Exam!$I$1,Payoff!$B:$B,$I116)+
SUMIFS(Payoff!$C:$C,Payoff!$A:$A,Exam!$J$1,Payoff!$B:$B,$J116))</f>
        <v/>
      </c>
      <c r="L116" t="str">
        <f>IF(COUNTBLANK(C116:J116)=8,"",
SUMIFS(Payoff!$D:$D,Payoff!$A:$A,Exam!$C$1,Payoff!$B:$B,$C116)+
SUMIFS(Payoff!$D:$D,Payoff!$A:$A,Exam!$D$1,Payoff!$B:$B,$D116)+
SUMIFS(Payoff!$D:$D,Payoff!$A:$A,Exam!$E$1,Payoff!$B:$B,$E116)+
SUMIFS(Payoff!$D:$D,Payoff!$A:$A,Exam!$F$1,Payoff!$B:$B,$F116)+
SUMIFS(Payoff!$D:$D,Payoff!$A:$A,Exam!$G$1,Payoff!$B:$B,$G116)+
SUMIFS(Payoff!$D:$D,Payoff!$A:$A,Exam!$H$1,Payoff!$B:$B,$H116)+
SUMIFS(Payoff!$D:$D,Payoff!$A:$A,Exam!$I$1,Payoff!$B:$B,$I116)+
SUMIFS(Payoff!$D:$D,Payoff!$A:$A,Exam!$J$1,Payoff!$B:$B,$J116))</f>
        <v/>
      </c>
      <c r="M116" t="str">
        <f t="shared" si="2"/>
        <v/>
      </c>
    </row>
    <row r="117" spans="1:13" x14ac:dyDescent="0.25">
      <c r="A117">
        <v>116</v>
      </c>
      <c r="F117" s="1"/>
      <c r="K117" t="str">
        <f>IF(COUNTBLANK(C117:J117)=8,"",
SUMIFS(Payoff!$C:$C,Payoff!$A:$A,Exam!$C$1,Payoff!$B:$B,$C117)+
SUMIFS(Payoff!$C:$C,Payoff!$A:$A,Exam!$D$1,Payoff!$B:$B,$D117)+
SUMIFS(Payoff!$C:$C,Payoff!$A:$A,Exam!$E$1,Payoff!$B:$B,$E117)+
SUMIFS(Payoff!$C:$C,Payoff!$A:$A,Exam!$F$1,Payoff!$B:$B,$F117)+
SUMIFS(Payoff!$C:$C,Payoff!$A:$A,Exam!$G$1,Payoff!$B:$B,$G117)+
SUMIFS(Payoff!$C:$C,Payoff!$A:$A,Exam!$H$1,Payoff!$B:$B,$H117)+
SUMIFS(Payoff!$C:$C,Payoff!$A:$A,Exam!$I$1,Payoff!$B:$B,$I117)+
SUMIFS(Payoff!$C:$C,Payoff!$A:$A,Exam!$J$1,Payoff!$B:$B,$J117))</f>
        <v/>
      </c>
      <c r="L117" t="str">
        <f>IF(COUNTBLANK(C117:J117)=8,"",
SUMIFS(Payoff!$D:$D,Payoff!$A:$A,Exam!$C$1,Payoff!$B:$B,$C117)+
SUMIFS(Payoff!$D:$D,Payoff!$A:$A,Exam!$D$1,Payoff!$B:$B,$D117)+
SUMIFS(Payoff!$D:$D,Payoff!$A:$A,Exam!$E$1,Payoff!$B:$B,$E117)+
SUMIFS(Payoff!$D:$D,Payoff!$A:$A,Exam!$F$1,Payoff!$B:$B,$F117)+
SUMIFS(Payoff!$D:$D,Payoff!$A:$A,Exam!$G$1,Payoff!$B:$B,$G117)+
SUMIFS(Payoff!$D:$D,Payoff!$A:$A,Exam!$H$1,Payoff!$B:$B,$H117)+
SUMIFS(Payoff!$D:$D,Payoff!$A:$A,Exam!$I$1,Payoff!$B:$B,$I117)+
SUMIFS(Payoff!$D:$D,Payoff!$A:$A,Exam!$J$1,Payoff!$B:$B,$J117))</f>
        <v/>
      </c>
      <c r="M117" t="str">
        <f t="shared" si="2"/>
        <v/>
      </c>
    </row>
    <row r="118" spans="1:13" x14ac:dyDescent="0.25">
      <c r="A118">
        <v>117</v>
      </c>
      <c r="F118" s="1"/>
      <c r="K118" t="str">
        <f>IF(COUNTBLANK(C118:J118)=8,"",
SUMIFS(Payoff!$C:$C,Payoff!$A:$A,Exam!$C$1,Payoff!$B:$B,$C118)+
SUMIFS(Payoff!$C:$C,Payoff!$A:$A,Exam!$D$1,Payoff!$B:$B,$D118)+
SUMIFS(Payoff!$C:$C,Payoff!$A:$A,Exam!$E$1,Payoff!$B:$B,$E118)+
SUMIFS(Payoff!$C:$C,Payoff!$A:$A,Exam!$F$1,Payoff!$B:$B,$F118)+
SUMIFS(Payoff!$C:$C,Payoff!$A:$A,Exam!$G$1,Payoff!$B:$B,$G118)+
SUMIFS(Payoff!$C:$C,Payoff!$A:$A,Exam!$H$1,Payoff!$B:$B,$H118)+
SUMIFS(Payoff!$C:$C,Payoff!$A:$A,Exam!$I$1,Payoff!$B:$B,$I118)+
SUMIFS(Payoff!$C:$C,Payoff!$A:$A,Exam!$J$1,Payoff!$B:$B,$J118))</f>
        <v/>
      </c>
      <c r="L118" t="str">
        <f>IF(COUNTBLANK(C118:J118)=8,"",
SUMIFS(Payoff!$D:$D,Payoff!$A:$A,Exam!$C$1,Payoff!$B:$B,$C118)+
SUMIFS(Payoff!$D:$D,Payoff!$A:$A,Exam!$D$1,Payoff!$B:$B,$D118)+
SUMIFS(Payoff!$D:$D,Payoff!$A:$A,Exam!$E$1,Payoff!$B:$B,$E118)+
SUMIFS(Payoff!$D:$D,Payoff!$A:$A,Exam!$F$1,Payoff!$B:$B,$F118)+
SUMIFS(Payoff!$D:$D,Payoff!$A:$A,Exam!$G$1,Payoff!$B:$B,$G118)+
SUMIFS(Payoff!$D:$D,Payoff!$A:$A,Exam!$H$1,Payoff!$B:$B,$H118)+
SUMIFS(Payoff!$D:$D,Payoff!$A:$A,Exam!$I$1,Payoff!$B:$B,$I118)+
SUMIFS(Payoff!$D:$D,Payoff!$A:$A,Exam!$J$1,Payoff!$B:$B,$J118))</f>
        <v/>
      </c>
      <c r="M118" t="str">
        <f t="shared" si="2"/>
        <v/>
      </c>
    </row>
    <row r="119" spans="1:13" x14ac:dyDescent="0.25">
      <c r="A119">
        <v>118</v>
      </c>
      <c r="F119" s="1"/>
      <c r="K119" t="str">
        <f>IF(COUNTBLANK(C119:J119)=8,"",
SUMIFS(Payoff!$C:$C,Payoff!$A:$A,Exam!$C$1,Payoff!$B:$B,$C119)+
SUMIFS(Payoff!$C:$C,Payoff!$A:$A,Exam!$D$1,Payoff!$B:$B,$D119)+
SUMIFS(Payoff!$C:$C,Payoff!$A:$A,Exam!$E$1,Payoff!$B:$B,$E119)+
SUMIFS(Payoff!$C:$C,Payoff!$A:$A,Exam!$F$1,Payoff!$B:$B,$F119)+
SUMIFS(Payoff!$C:$C,Payoff!$A:$A,Exam!$G$1,Payoff!$B:$B,$G119)+
SUMIFS(Payoff!$C:$C,Payoff!$A:$A,Exam!$H$1,Payoff!$B:$B,$H119)+
SUMIFS(Payoff!$C:$C,Payoff!$A:$A,Exam!$I$1,Payoff!$B:$B,$I119)+
SUMIFS(Payoff!$C:$C,Payoff!$A:$A,Exam!$J$1,Payoff!$B:$B,$J119))</f>
        <v/>
      </c>
      <c r="L119" t="str">
        <f>IF(COUNTBLANK(C119:J119)=8,"",
SUMIFS(Payoff!$D:$D,Payoff!$A:$A,Exam!$C$1,Payoff!$B:$B,$C119)+
SUMIFS(Payoff!$D:$D,Payoff!$A:$A,Exam!$D$1,Payoff!$B:$B,$D119)+
SUMIFS(Payoff!$D:$D,Payoff!$A:$A,Exam!$E$1,Payoff!$B:$B,$E119)+
SUMIFS(Payoff!$D:$D,Payoff!$A:$A,Exam!$F$1,Payoff!$B:$B,$F119)+
SUMIFS(Payoff!$D:$D,Payoff!$A:$A,Exam!$G$1,Payoff!$B:$B,$G119)+
SUMIFS(Payoff!$D:$D,Payoff!$A:$A,Exam!$H$1,Payoff!$B:$B,$H119)+
SUMIFS(Payoff!$D:$D,Payoff!$A:$A,Exam!$I$1,Payoff!$B:$B,$I119)+
SUMIFS(Payoff!$D:$D,Payoff!$A:$A,Exam!$J$1,Payoff!$B:$B,$J119))</f>
        <v/>
      </c>
      <c r="M119" t="str">
        <f t="shared" si="2"/>
        <v/>
      </c>
    </row>
    <row r="120" spans="1:13" x14ac:dyDescent="0.25">
      <c r="A120">
        <v>119</v>
      </c>
      <c r="F120" s="1"/>
      <c r="K120" t="str">
        <f>IF(COUNTBLANK(C120:J120)=8,"",
SUMIFS(Payoff!$C:$C,Payoff!$A:$A,Exam!$C$1,Payoff!$B:$B,$C120)+
SUMIFS(Payoff!$C:$C,Payoff!$A:$A,Exam!$D$1,Payoff!$B:$B,$D120)+
SUMIFS(Payoff!$C:$C,Payoff!$A:$A,Exam!$E$1,Payoff!$B:$B,$E120)+
SUMIFS(Payoff!$C:$C,Payoff!$A:$A,Exam!$F$1,Payoff!$B:$B,$F120)+
SUMIFS(Payoff!$C:$C,Payoff!$A:$A,Exam!$G$1,Payoff!$B:$B,$G120)+
SUMIFS(Payoff!$C:$C,Payoff!$A:$A,Exam!$H$1,Payoff!$B:$B,$H120)+
SUMIFS(Payoff!$C:$C,Payoff!$A:$A,Exam!$I$1,Payoff!$B:$B,$I120)+
SUMIFS(Payoff!$C:$C,Payoff!$A:$A,Exam!$J$1,Payoff!$B:$B,$J120))</f>
        <v/>
      </c>
      <c r="L120" t="str">
        <f>IF(COUNTBLANK(C120:J120)=8,"",
SUMIFS(Payoff!$D:$D,Payoff!$A:$A,Exam!$C$1,Payoff!$B:$B,$C120)+
SUMIFS(Payoff!$D:$D,Payoff!$A:$A,Exam!$D$1,Payoff!$B:$B,$D120)+
SUMIFS(Payoff!$D:$D,Payoff!$A:$A,Exam!$E$1,Payoff!$B:$B,$E120)+
SUMIFS(Payoff!$D:$D,Payoff!$A:$A,Exam!$F$1,Payoff!$B:$B,$F120)+
SUMIFS(Payoff!$D:$D,Payoff!$A:$A,Exam!$G$1,Payoff!$B:$B,$G120)+
SUMIFS(Payoff!$D:$D,Payoff!$A:$A,Exam!$H$1,Payoff!$B:$B,$H120)+
SUMIFS(Payoff!$D:$D,Payoff!$A:$A,Exam!$I$1,Payoff!$B:$B,$I120)+
SUMIFS(Payoff!$D:$D,Payoff!$A:$A,Exam!$J$1,Payoff!$B:$B,$J120))</f>
        <v/>
      </c>
      <c r="M120" t="str">
        <f t="shared" si="2"/>
        <v/>
      </c>
    </row>
    <row r="121" spans="1:13" x14ac:dyDescent="0.25">
      <c r="A121">
        <v>120</v>
      </c>
      <c r="F121" s="1"/>
      <c r="K121" t="str">
        <f>IF(COUNTBLANK(C121:J121)=8,"",
SUMIFS(Payoff!$C:$C,Payoff!$A:$A,Exam!$C$1,Payoff!$B:$B,$C121)+
SUMIFS(Payoff!$C:$C,Payoff!$A:$A,Exam!$D$1,Payoff!$B:$B,$D121)+
SUMIFS(Payoff!$C:$C,Payoff!$A:$A,Exam!$E$1,Payoff!$B:$B,$E121)+
SUMIFS(Payoff!$C:$C,Payoff!$A:$A,Exam!$F$1,Payoff!$B:$B,$F121)+
SUMIFS(Payoff!$C:$C,Payoff!$A:$A,Exam!$G$1,Payoff!$B:$B,$G121)+
SUMIFS(Payoff!$C:$C,Payoff!$A:$A,Exam!$H$1,Payoff!$B:$B,$H121)+
SUMIFS(Payoff!$C:$C,Payoff!$A:$A,Exam!$I$1,Payoff!$B:$B,$I121)+
SUMIFS(Payoff!$C:$C,Payoff!$A:$A,Exam!$J$1,Payoff!$B:$B,$J121))</f>
        <v/>
      </c>
      <c r="L121" t="str">
        <f>IF(COUNTBLANK(C121:J121)=8,"",
SUMIFS(Payoff!$D:$D,Payoff!$A:$A,Exam!$C$1,Payoff!$B:$B,$C121)+
SUMIFS(Payoff!$D:$D,Payoff!$A:$A,Exam!$D$1,Payoff!$B:$B,$D121)+
SUMIFS(Payoff!$D:$D,Payoff!$A:$A,Exam!$E$1,Payoff!$B:$B,$E121)+
SUMIFS(Payoff!$D:$D,Payoff!$A:$A,Exam!$F$1,Payoff!$B:$B,$F121)+
SUMIFS(Payoff!$D:$D,Payoff!$A:$A,Exam!$G$1,Payoff!$B:$B,$G121)+
SUMIFS(Payoff!$D:$D,Payoff!$A:$A,Exam!$H$1,Payoff!$B:$B,$H121)+
SUMIFS(Payoff!$D:$D,Payoff!$A:$A,Exam!$I$1,Payoff!$B:$B,$I121)+
SUMIFS(Payoff!$D:$D,Payoff!$A:$A,Exam!$J$1,Payoff!$B:$B,$J121))</f>
        <v/>
      </c>
      <c r="M121" t="str">
        <f t="shared" si="2"/>
        <v/>
      </c>
    </row>
    <row r="122" spans="1:13" x14ac:dyDescent="0.25">
      <c r="A122">
        <v>121</v>
      </c>
      <c r="F122" s="1"/>
      <c r="K122" t="str">
        <f>IF(COUNTBLANK(C122:J122)=8,"",
SUMIFS(Payoff!$C:$C,Payoff!$A:$A,Exam!$C$1,Payoff!$B:$B,$C122)+
SUMIFS(Payoff!$C:$C,Payoff!$A:$A,Exam!$D$1,Payoff!$B:$B,$D122)+
SUMIFS(Payoff!$C:$C,Payoff!$A:$A,Exam!$E$1,Payoff!$B:$B,$E122)+
SUMIFS(Payoff!$C:$C,Payoff!$A:$A,Exam!$F$1,Payoff!$B:$B,$F122)+
SUMIFS(Payoff!$C:$C,Payoff!$A:$A,Exam!$G$1,Payoff!$B:$B,$G122)+
SUMIFS(Payoff!$C:$C,Payoff!$A:$A,Exam!$H$1,Payoff!$B:$B,$H122)+
SUMIFS(Payoff!$C:$C,Payoff!$A:$A,Exam!$I$1,Payoff!$B:$B,$I122)+
SUMIFS(Payoff!$C:$C,Payoff!$A:$A,Exam!$J$1,Payoff!$B:$B,$J122))</f>
        <v/>
      </c>
      <c r="L122" t="str">
        <f>IF(COUNTBLANK(C122:J122)=8,"",
SUMIFS(Payoff!$D:$D,Payoff!$A:$A,Exam!$C$1,Payoff!$B:$B,$C122)+
SUMIFS(Payoff!$D:$D,Payoff!$A:$A,Exam!$D$1,Payoff!$B:$B,$D122)+
SUMIFS(Payoff!$D:$D,Payoff!$A:$A,Exam!$E$1,Payoff!$B:$B,$E122)+
SUMIFS(Payoff!$D:$D,Payoff!$A:$A,Exam!$F$1,Payoff!$B:$B,$F122)+
SUMIFS(Payoff!$D:$D,Payoff!$A:$A,Exam!$G$1,Payoff!$B:$B,$G122)+
SUMIFS(Payoff!$D:$D,Payoff!$A:$A,Exam!$H$1,Payoff!$B:$B,$H122)+
SUMIFS(Payoff!$D:$D,Payoff!$A:$A,Exam!$I$1,Payoff!$B:$B,$I122)+
SUMIFS(Payoff!$D:$D,Payoff!$A:$A,Exam!$J$1,Payoff!$B:$B,$J122))</f>
        <v/>
      </c>
      <c r="M122" t="str">
        <f t="shared" si="2"/>
        <v/>
      </c>
    </row>
    <row r="123" spans="1:13" x14ac:dyDescent="0.25">
      <c r="A123">
        <v>122</v>
      </c>
      <c r="F123" s="1"/>
      <c r="K123" t="str">
        <f>IF(COUNTBLANK(C123:J123)=8,"",
SUMIFS(Payoff!$C:$C,Payoff!$A:$A,Exam!$C$1,Payoff!$B:$B,$C123)+
SUMIFS(Payoff!$C:$C,Payoff!$A:$A,Exam!$D$1,Payoff!$B:$B,$D123)+
SUMIFS(Payoff!$C:$C,Payoff!$A:$A,Exam!$E$1,Payoff!$B:$B,$E123)+
SUMIFS(Payoff!$C:$C,Payoff!$A:$A,Exam!$F$1,Payoff!$B:$B,$F123)+
SUMIFS(Payoff!$C:$C,Payoff!$A:$A,Exam!$G$1,Payoff!$B:$B,$G123)+
SUMIFS(Payoff!$C:$C,Payoff!$A:$A,Exam!$H$1,Payoff!$B:$B,$H123)+
SUMIFS(Payoff!$C:$C,Payoff!$A:$A,Exam!$I$1,Payoff!$B:$B,$I123)+
SUMIFS(Payoff!$C:$C,Payoff!$A:$A,Exam!$J$1,Payoff!$B:$B,$J123))</f>
        <v/>
      </c>
      <c r="L123" t="str">
        <f>IF(COUNTBLANK(C123:J123)=8,"",
SUMIFS(Payoff!$D:$D,Payoff!$A:$A,Exam!$C$1,Payoff!$B:$B,$C123)+
SUMIFS(Payoff!$D:$D,Payoff!$A:$A,Exam!$D$1,Payoff!$B:$B,$D123)+
SUMIFS(Payoff!$D:$D,Payoff!$A:$A,Exam!$E$1,Payoff!$B:$B,$E123)+
SUMIFS(Payoff!$D:$D,Payoff!$A:$A,Exam!$F$1,Payoff!$B:$B,$F123)+
SUMIFS(Payoff!$D:$D,Payoff!$A:$A,Exam!$G$1,Payoff!$B:$B,$G123)+
SUMIFS(Payoff!$D:$D,Payoff!$A:$A,Exam!$H$1,Payoff!$B:$B,$H123)+
SUMIFS(Payoff!$D:$D,Payoff!$A:$A,Exam!$I$1,Payoff!$B:$B,$I123)+
SUMIFS(Payoff!$D:$D,Payoff!$A:$A,Exam!$J$1,Payoff!$B:$B,$J123))</f>
        <v/>
      </c>
      <c r="M123" t="str">
        <f t="shared" si="2"/>
        <v/>
      </c>
    </row>
    <row r="124" spans="1:13" x14ac:dyDescent="0.25">
      <c r="A124">
        <v>123</v>
      </c>
      <c r="F124" s="1"/>
      <c r="K124" t="str">
        <f>IF(COUNTBLANK(C124:J124)=8,"",
SUMIFS(Payoff!$C:$C,Payoff!$A:$A,Exam!$C$1,Payoff!$B:$B,$C124)+
SUMIFS(Payoff!$C:$C,Payoff!$A:$A,Exam!$D$1,Payoff!$B:$B,$D124)+
SUMIFS(Payoff!$C:$C,Payoff!$A:$A,Exam!$E$1,Payoff!$B:$B,$E124)+
SUMIFS(Payoff!$C:$C,Payoff!$A:$A,Exam!$F$1,Payoff!$B:$B,$F124)+
SUMIFS(Payoff!$C:$C,Payoff!$A:$A,Exam!$G$1,Payoff!$B:$B,$G124)+
SUMIFS(Payoff!$C:$C,Payoff!$A:$A,Exam!$H$1,Payoff!$B:$B,$H124)+
SUMIFS(Payoff!$C:$C,Payoff!$A:$A,Exam!$I$1,Payoff!$B:$B,$I124)+
SUMIFS(Payoff!$C:$C,Payoff!$A:$A,Exam!$J$1,Payoff!$B:$B,$J124))</f>
        <v/>
      </c>
      <c r="L124" t="str">
        <f>IF(COUNTBLANK(C124:J124)=8,"",
SUMIFS(Payoff!$D:$D,Payoff!$A:$A,Exam!$C$1,Payoff!$B:$B,$C124)+
SUMIFS(Payoff!$D:$D,Payoff!$A:$A,Exam!$D$1,Payoff!$B:$B,$D124)+
SUMIFS(Payoff!$D:$D,Payoff!$A:$A,Exam!$E$1,Payoff!$B:$B,$E124)+
SUMIFS(Payoff!$D:$D,Payoff!$A:$A,Exam!$F$1,Payoff!$B:$B,$F124)+
SUMIFS(Payoff!$D:$D,Payoff!$A:$A,Exam!$G$1,Payoff!$B:$B,$G124)+
SUMIFS(Payoff!$D:$D,Payoff!$A:$A,Exam!$H$1,Payoff!$B:$B,$H124)+
SUMIFS(Payoff!$D:$D,Payoff!$A:$A,Exam!$I$1,Payoff!$B:$B,$I124)+
SUMIFS(Payoff!$D:$D,Payoff!$A:$A,Exam!$J$1,Payoff!$B:$B,$J124))</f>
        <v/>
      </c>
      <c r="M124" t="str">
        <f t="shared" si="2"/>
        <v/>
      </c>
    </row>
    <row r="125" spans="1:13" x14ac:dyDescent="0.25">
      <c r="A125">
        <v>124</v>
      </c>
      <c r="F125" s="1"/>
      <c r="K125" t="str">
        <f>IF(COUNTBLANK(C125:J125)=8,"",
SUMIFS(Payoff!$C:$C,Payoff!$A:$A,Exam!$C$1,Payoff!$B:$B,$C125)+
SUMIFS(Payoff!$C:$C,Payoff!$A:$A,Exam!$D$1,Payoff!$B:$B,$D125)+
SUMIFS(Payoff!$C:$C,Payoff!$A:$A,Exam!$E$1,Payoff!$B:$B,$E125)+
SUMIFS(Payoff!$C:$C,Payoff!$A:$A,Exam!$F$1,Payoff!$B:$B,$F125)+
SUMIFS(Payoff!$C:$C,Payoff!$A:$A,Exam!$G$1,Payoff!$B:$B,$G125)+
SUMIFS(Payoff!$C:$C,Payoff!$A:$A,Exam!$H$1,Payoff!$B:$B,$H125)+
SUMIFS(Payoff!$C:$C,Payoff!$A:$A,Exam!$I$1,Payoff!$B:$B,$I125)+
SUMIFS(Payoff!$C:$C,Payoff!$A:$A,Exam!$J$1,Payoff!$B:$B,$J125))</f>
        <v/>
      </c>
      <c r="L125" t="str">
        <f>IF(COUNTBLANK(C125:J125)=8,"",
SUMIFS(Payoff!$D:$D,Payoff!$A:$A,Exam!$C$1,Payoff!$B:$B,$C125)+
SUMIFS(Payoff!$D:$D,Payoff!$A:$A,Exam!$D$1,Payoff!$B:$B,$D125)+
SUMIFS(Payoff!$D:$D,Payoff!$A:$A,Exam!$E$1,Payoff!$B:$B,$E125)+
SUMIFS(Payoff!$D:$D,Payoff!$A:$A,Exam!$F$1,Payoff!$B:$B,$F125)+
SUMIFS(Payoff!$D:$D,Payoff!$A:$A,Exam!$G$1,Payoff!$B:$B,$G125)+
SUMIFS(Payoff!$D:$D,Payoff!$A:$A,Exam!$H$1,Payoff!$B:$B,$H125)+
SUMIFS(Payoff!$D:$D,Payoff!$A:$A,Exam!$I$1,Payoff!$B:$B,$I125)+
SUMIFS(Payoff!$D:$D,Payoff!$A:$A,Exam!$J$1,Payoff!$B:$B,$J125))</f>
        <v/>
      </c>
      <c r="M125" t="str">
        <f t="shared" si="2"/>
        <v/>
      </c>
    </row>
    <row r="126" spans="1:13" x14ac:dyDescent="0.25">
      <c r="A126">
        <v>125</v>
      </c>
      <c r="F126" s="1"/>
      <c r="K126" t="str">
        <f>IF(COUNTBLANK(C126:J126)=8,"",
SUMIFS(Payoff!$C:$C,Payoff!$A:$A,Exam!$C$1,Payoff!$B:$B,$C126)+
SUMIFS(Payoff!$C:$C,Payoff!$A:$A,Exam!$D$1,Payoff!$B:$B,$D126)+
SUMIFS(Payoff!$C:$C,Payoff!$A:$A,Exam!$E$1,Payoff!$B:$B,$E126)+
SUMIFS(Payoff!$C:$C,Payoff!$A:$A,Exam!$F$1,Payoff!$B:$B,$F126)+
SUMIFS(Payoff!$C:$C,Payoff!$A:$A,Exam!$G$1,Payoff!$B:$B,$G126)+
SUMIFS(Payoff!$C:$C,Payoff!$A:$A,Exam!$H$1,Payoff!$B:$B,$H126)+
SUMIFS(Payoff!$C:$C,Payoff!$A:$A,Exam!$I$1,Payoff!$B:$B,$I126)+
SUMIFS(Payoff!$C:$C,Payoff!$A:$A,Exam!$J$1,Payoff!$B:$B,$J126))</f>
        <v/>
      </c>
      <c r="L126" t="str">
        <f>IF(COUNTBLANK(C126:J126)=8,"",
SUMIFS(Payoff!$D:$D,Payoff!$A:$A,Exam!$C$1,Payoff!$B:$B,$C126)+
SUMIFS(Payoff!$D:$D,Payoff!$A:$A,Exam!$D$1,Payoff!$B:$B,$D126)+
SUMIFS(Payoff!$D:$D,Payoff!$A:$A,Exam!$E$1,Payoff!$B:$B,$E126)+
SUMIFS(Payoff!$D:$D,Payoff!$A:$A,Exam!$F$1,Payoff!$B:$B,$F126)+
SUMIFS(Payoff!$D:$D,Payoff!$A:$A,Exam!$G$1,Payoff!$B:$B,$G126)+
SUMIFS(Payoff!$D:$D,Payoff!$A:$A,Exam!$H$1,Payoff!$B:$B,$H126)+
SUMIFS(Payoff!$D:$D,Payoff!$A:$A,Exam!$I$1,Payoff!$B:$B,$I126)+
SUMIFS(Payoff!$D:$D,Payoff!$A:$A,Exam!$J$1,Payoff!$B:$B,$J126))</f>
        <v/>
      </c>
      <c r="M126" t="str">
        <f t="shared" si="2"/>
        <v/>
      </c>
    </row>
    <row r="127" spans="1:13" x14ac:dyDescent="0.25">
      <c r="A127">
        <v>126</v>
      </c>
      <c r="F127" s="1"/>
      <c r="K127" t="str">
        <f>IF(COUNTBLANK(C127:J127)=8,"",
SUMIFS(Payoff!$C:$C,Payoff!$A:$A,Exam!$C$1,Payoff!$B:$B,$C127)+
SUMIFS(Payoff!$C:$C,Payoff!$A:$A,Exam!$D$1,Payoff!$B:$B,$D127)+
SUMIFS(Payoff!$C:$C,Payoff!$A:$A,Exam!$E$1,Payoff!$B:$B,$E127)+
SUMIFS(Payoff!$C:$C,Payoff!$A:$A,Exam!$F$1,Payoff!$B:$B,$F127)+
SUMIFS(Payoff!$C:$C,Payoff!$A:$A,Exam!$G$1,Payoff!$B:$B,$G127)+
SUMIFS(Payoff!$C:$C,Payoff!$A:$A,Exam!$H$1,Payoff!$B:$B,$H127)+
SUMIFS(Payoff!$C:$C,Payoff!$A:$A,Exam!$I$1,Payoff!$B:$B,$I127)+
SUMIFS(Payoff!$C:$C,Payoff!$A:$A,Exam!$J$1,Payoff!$B:$B,$J127))</f>
        <v/>
      </c>
      <c r="L127" t="str">
        <f>IF(COUNTBLANK(C127:J127)=8,"",
SUMIFS(Payoff!$D:$D,Payoff!$A:$A,Exam!$C$1,Payoff!$B:$B,$C127)+
SUMIFS(Payoff!$D:$D,Payoff!$A:$A,Exam!$D$1,Payoff!$B:$B,$D127)+
SUMIFS(Payoff!$D:$D,Payoff!$A:$A,Exam!$E$1,Payoff!$B:$B,$E127)+
SUMIFS(Payoff!$D:$D,Payoff!$A:$A,Exam!$F$1,Payoff!$B:$B,$F127)+
SUMIFS(Payoff!$D:$D,Payoff!$A:$A,Exam!$G$1,Payoff!$B:$B,$G127)+
SUMIFS(Payoff!$D:$D,Payoff!$A:$A,Exam!$H$1,Payoff!$B:$B,$H127)+
SUMIFS(Payoff!$D:$D,Payoff!$A:$A,Exam!$I$1,Payoff!$B:$B,$I127)+
SUMIFS(Payoff!$D:$D,Payoff!$A:$A,Exam!$J$1,Payoff!$B:$B,$J127))</f>
        <v/>
      </c>
      <c r="M127" t="str">
        <f t="shared" si="2"/>
        <v/>
      </c>
    </row>
    <row r="128" spans="1:13" x14ac:dyDescent="0.25">
      <c r="A128">
        <v>127</v>
      </c>
      <c r="F128" s="1"/>
      <c r="K128" t="str">
        <f>IF(COUNTBLANK(C128:J128)=8,"",
SUMIFS(Payoff!$C:$C,Payoff!$A:$A,Exam!$C$1,Payoff!$B:$B,$C128)+
SUMIFS(Payoff!$C:$C,Payoff!$A:$A,Exam!$D$1,Payoff!$B:$B,$D128)+
SUMIFS(Payoff!$C:$C,Payoff!$A:$A,Exam!$E$1,Payoff!$B:$B,$E128)+
SUMIFS(Payoff!$C:$C,Payoff!$A:$A,Exam!$F$1,Payoff!$B:$B,$F128)+
SUMIFS(Payoff!$C:$C,Payoff!$A:$A,Exam!$G$1,Payoff!$B:$B,$G128)+
SUMIFS(Payoff!$C:$C,Payoff!$A:$A,Exam!$H$1,Payoff!$B:$B,$H128)+
SUMIFS(Payoff!$C:$C,Payoff!$A:$A,Exam!$I$1,Payoff!$B:$B,$I128)+
SUMIFS(Payoff!$C:$C,Payoff!$A:$A,Exam!$J$1,Payoff!$B:$B,$J128))</f>
        <v/>
      </c>
      <c r="L128" t="str">
        <f>IF(COUNTBLANK(C128:J128)=8,"",
SUMIFS(Payoff!$D:$D,Payoff!$A:$A,Exam!$C$1,Payoff!$B:$B,$C128)+
SUMIFS(Payoff!$D:$D,Payoff!$A:$A,Exam!$D$1,Payoff!$B:$B,$D128)+
SUMIFS(Payoff!$D:$D,Payoff!$A:$A,Exam!$E$1,Payoff!$B:$B,$E128)+
SUMIFS(Payoff!$D:$D,Payoff!$A:$A,Exam!$F$1,Payoff!$B:$B,$F128)+
SUMIFS(Payoff!$D:$D,Payoff!$A:$A,Exam!$G$1,Payoff!$B:$B,$G128)+
SUMIFS(Payoff!$D:$D,Payoff!$A:$A,Exam!$H$1,Payoff!$B:$B,$H128)+
SUMIFS(Payoff!$D:$D,Payoff!$A:$A,Exam!$I$1,Payoff!$B:$B,$I128)+
SUMIFS(Payoff!$D:$D,Payoff!$A:$A,Exam!$J$1,Payoff!$B:$B,$J128))</f>
        <v/>
      </c>
      <c r="M128" t="str">
        <f t="shared" si="2"/>
        <v/>
      </c>
    </row>
    <row r="129" spans="1:13" x14ac:dyDescent="0.25">
      <c r="A129">
        <v>128</v>
      </c>
      <c r="F129" s="1"/>
      <c r="K129" t="str">
        <f>IF(COUNTBLANK(C129:J129)=8,"",
SUMIFS(Payoff!$C:$C,Payoff!$A:$A,Exam!$C$1,Payoff!$B:$B,$C129)+
SUMIFS(Payoff!$C:$C,Payoff!$A:$A,Exam!$D$1,Payoff!$B:$B,$D129)+
SUMIFS(Payoff!$C:$C,Payoff!$A:$A,Exam!$E$1,Payoff!$B:$B,$E129)+
SUMIFS(Payoff!$C:$C,Payoff!$A:$A,Exam!$F$1,Payoff!$B:$B,$F129)+
SUMIFS(Payoff!$C:$C,Payoff!$A:$A,Exam!$G$1,Payoff!$B:$B,$G129)+
SUMIFS(Payoff!$C:$C,Payoff!$A:$A,Exam!$H$1,Payoff!$B:$B,$H129)+
SUMIFS(Payoff!$C:$C,Payoff!$A:$A,Exam!$I$1,Payoff!$B:$B,$I129)+
SUMIFS(Payoff!$C:$C,Payoff!$A:$A,Exam!$J$1,Payoff!$B:$B,$J129))</f>
        <v/>
      </c>
      <c r="L129" t="str">
        <f>IF(COUNTBLANK(C129:J129)=8,"",
SUMIFS(Payoff!$D:$D,Payoff!$A:$A,Exam!$C$1,Payoff!$B:$B,$C129)+
SUMIFS(Payoff!$D:$D,Payoff!$A:$A,Exam!$D$1,Payoff!$B:$B,$D129)+
SUMIFS(Payoff!$D:$D,Payoff!$A:$A,Exam!$E$1,Payoff!$B:$B,$E129)+
SUMIFS(Payoff!$D:$D,Payoff!$A:$A,Exam!$F$1,Payoff!$B:$B,$F129)+
SUMIFS(Payoff!$D:$D,Payoff!$A:$A,Exam!$G$1,Payoff!$B:$B,$G129)+
SUMIFS(Payoff!$D:$D,Payoff!$A:$A,Exam!$H$1,Payoff!$B:$B,$H129)+
SUMIFS(Payoff!$D:$D,Payoff!$A:$A,Exam!$I$1,Payoff!$B:$B,$I129)+
SUMIFS(Payoff!$D:$D,Payoff!$A:$A,Exam!$J$1,Payoff!$B:$B,$J129))</f>
        <v/>
      </c>
      <c r="M129" t="str">
        <f t="shared" si="2"/>
        <v/>
      </c>
    </row>
    <row r="130" spans="1:13" x14ac:dyDescent="0.25">
      <c r="A130">
        <v>129</v>
      </c>
      <c r="F130" s="1"/>
      <c r="K130" t="str">
        <f>IF(COUNTBLANK(C130:J130)=8,"",
SUMIFS(Payoff!$C:$C,Payoff!$A:$A,Exam!$C$1,Payoff!$B:$B,$C130)+
SUMIFS(Payoff!$C:$C,Payoff!$A:$A,Exam!$D$1,Payoff!$B:$B,$D130)+
SUMIFS(Payoff!$C:$C,Payoff!$A:$A,Exam!$E$1,Payoff!$B:$B,$E130)+
SUMIFS(Payoff!$C:$C,Payoff!$A:$A,Exam!$F$1,Payoff!$B:$B,$F130)+
SUMIFS(Payoff!$C:$C,Payoff!$A:$A,Exam!$G$1,Payoff!$B:$B,$G130)+
SUMIFS(Payoff!$C:$C,Payoff!$A:$A,Exam!$H$1,Payoff!$B:$B,$H130)+
SUMIFS(Payoff!$C:$C,Payoff!$A:$A,Exam!$I$1,Payoff!$B:$B,$I130)+
SUMIFS(Payoff!$C:$C,Payoff!$A:$A,Exam!$J$1,Payoff!$B:$B,$J130))</f>
        <v/>
      </c>
      <c r="L130" t="str">
        <f>IF(COUNTBLANK(C130:J130)=8,"",
SUMIFS(Payoff!$D:$D,Payoff!$A:$A,Exam!$C$1,Payoff!$B:$B,$C130)+
SUMIFS(Payoff!$D:$D,Payoff!$A:$A,Exam!$D$1,Payoff!$B:$B,$D130)+
SUMIFS(Payoff!$D:$D,Payoff!$A:$A,Exam!$E$1,Payoff!$B:$B,$E130)+
SUMIFS(Payoff!$D:$D,Payoff!$A:$A,Exam!$F$1,Payoff!$B:$B,$F130)+
SUMIFS(Payoff!$D:$D,Payoff!$A:$A,Exam!$G$1,Payoff!$B:$B,$G130)+
SUMIFS(Payoff!$D:$D,Payoff!$A:$A,Exam!$H$1,Payoff!$B:$B,$H130)+
SUMIFS(Payoff!$D:$D,Payoff!$A:$A,Exam!$I$1,Payoff!$B:$B,$I130)+
SUMIFS(Payoff!$D:$D,Payoff!$A:$A,Exam!$J$1,Payoff!$B:$B,$J130))</f>
        <v/>
      </c>
      <c r="M130" t="str">
        <f t="shared" si="2"/>
        <v/>
      </c>
    </row>
    <row r="131" spans="1:13" x14ac:dyDescent="0.25">
      <c r="A131">
        <v>130</v>
      </c>
      <c r="F131" s="1"/>
      <c r="K131" t="str">
        <f>IF(COUNTBLANK(C131:J131)=8,"",
SUMIFS(Payoff!$C:$C,Payoff!$A:$A,Exam!$C$1,Payoff!$B:$B,$C131)+
SUMIFS(Payoff!$C:$C,Payoff!$A:$A,Exam!$D$1,Payoff!$B:$B,$D131)+
SUMIFS(Payoff!$C:$C,Payoff!$A:$A,Exam!$E$1,Payoff!$B:$B,$E131)+
SUMIFS(Payoff!$C:$C,Payoff!$A:$A,Exam!$F$1,Payoff!$B:$B,$F131)+
SUMIFS(Payoff!$C:$C,Payoff!$A:$A,Exam!$G$1,Payoff!$B:$B,$G131)+
SUMIFS(Payoff!$C:$C,Payoff!$A:$A,Exam!$H$1,Payoff!$B:$B,$H131)+
SUMIFS(Payoff!$C:$C,Payoff!$A:$A,Exam!$I$1,Payoff!$B:$B,$I131)+
SUMIFS(Payoff!$C:$C,Payoff!$A:$A,Exam!$J$1,Payoff!$B:$B,$J131))</f>
        <v/>
      </c>
      <c r="L131" t="str">
        <f>IF(COUNTBLANK(C131:J131)=8,"",
SUMIFS(Payoff!$D:$D,Payoff!$A:$A,Exam!$C$1,Payoff!$B:$B,$C131)+
SUMIFS(Payoff!$D:$D,Payoff!$A:$A,Exam!$D$1,Payoff!$B:$B,$D131)+
SUMIFS(Payoff!$D:$D,Payoff!$A:$A,Exam!$E$1,Payoff!$B:$B,$E131)+
SUMIFS(Payoff!$D:$D,Payoff!$A:$A,Exam!$F$1,Payoff!$B:$B,$F131)+
SUMIFS(Payoff!$D:$D,Payoff!$A:$A,Exam!$G$1,Payoff!$B:$B,$G131)+
SUMIFS(Payoff!$D:$D,Payoff!$A:$A,Exam!$H$1,Payoff!$B:$B,$H131)+
SUMIFS(Payoff!$D:$D,Payoff!$A:$A,Exam!$I$1,Payoff!$B:$B,$I131)+
SUMIFS(Payoff!$D:$D,Payoff!$A:$A,Exam!$J$1,Payoff!$B:$B,$J131))</f>
        <v/>
      </c>
      <c r="M131" t="str">
        <f t="shared" ref="M131:M151" si="4">IF(SUM(K131:L131)&lt;&gt;0,SUM(K131:L131),"")</f>
        <v/>
      </c>
    </row>
    <row r="132" spans="1:13" x14ac:dyDescent="0.25">
      <c r="A132">
        <v>131</v>
      </c>
      <c r="F132" s="1"/>
      <c r="K132" t="str">
        <f>IF(COUNTBLANK(C132:J132)=8,"",
SUMIFS(Payoff!$C:$C,Payoff!$A:$A,Exam!$C$1,Payoff!$B:$B,$C132)+
SUMIFS(Payoff!$C:$C,Payoff!$A:$A,Exam!$D$1,Payoff!$B:$B,$D132)+
SUMIFS(Payoff!$C:$C,Payoff!$A:$A,Exam!$E$1,Payoff!$B:$B,$E132)+
SUMIFS(Payoff!$C:$C,Payoff!$A:$A,Exam!$F$1,Payoff!$B:$B,$F132)+
SUMIFS(Payoff!$C:$C,Payoff!$A:$A,Exam!$G$1,Payoff!$B:$B,$G132)+
SUMIFS(Payoff!$C:$C,Payoff!$A:$A,Exam!$H$1,Payoff!$B:$B,$H132)+
SUMIFS(Payoff!$C:$C,Payoff!$A:$A,Exam!$I$1,Payoff!$B:$B,$I132)+
SUMIFS(Payoff!$C:$C,Payoff!$A:$A,Exam!$J$1,Payoff!$B:$B,$J132))</f>
        <v/>
      </c>
      <c r="L132" t="str">
        <f>IF(COUNTBLANK(C132:J132)=8,"",
SUMIFS(Payoff!$D:$D,Payoff!$A:$A,Exam!$C$1,Payoff!$B:$B,$C132)+
SUMIFS(Payoff!$D:$D,Payoff!$A:$A,Exam!$D$1,Payoff!$B:$B,$D132)+
SUMIFS(Payoff!$D:$D,Payoff!$A:$A,Exam!$E$1,Payoff!$B:$B,$E132)+
SUMIFS(Payoff!$D:$D,Payoff!$A:$A,Exam!$F$1,Payoff!$B:$B,$F132)+
SUMIFS(Payoff!$D:$D,Payoff!$A:$A,Exam!$G$1,Payoff!$B:$B,$G132)+
SUMIFS(Payoff!$D:$D,Payoff!$A:$A,Exam!$H$1,Payoff!$B:$B,$H132)+
SUMIFS(Payoff!$D:$D,Payoff!$A:$A,Exam!$I$1,Payoff!$B:$B,$I132)+
SUMIFS(Payoff!$D:$D,Payoff!$A:$A,Exam!$J$1,Payoff!$B:$B,$J132))</f>
        <v/>
      </c>
      <c r="M132" t="str">
        <f t="shared" si="4"/>
        <v/>
      </c>
    </row>
    <row r="133" spans="1:13" x14ac:dyDescent="0.25">
      <c r="A133">
        <v>132</v>
      </c>
      <c r="F133" s="1"/>
      <c r="K133" t="str">
        <f>IF(COUNTBLANK(C133:J133)=8,"",
SUMIFS(Payoff!$C:$C,Payoff!$A:$A,Exam!$C$1,Payoff!$B:$B,$C133)+
SUMIFS(Payoff!$C:$C,Payoff!$A:$A,Exam!$D$1,Payoff!$B:$B,$D133)+
SUMIFS(Payoff!$C:$C,Payoff!$A:$A,Exam!$E$1,Payoff!$B:$B,$E133)+
SUMIFS(Payoff!$C:$C,Payoff!$A:$A,Exam!$F$1,Payoff!$B:$B,$F133)+
SUMIFS(Payoff!$C:$C,Payoff!$A:$A,Exam!$G$1,Payoff!$B:$B,$G133)+
SUMIFS(Payoff!$C:$C,Payoff!$A:$A,Exam!$H$1,Payoff!$B:$B,$H133)+
SUMIFS(Payoff!$C:$C,Payoff!$A:$A,Exam!$I$1,Payoff!$B:$B,$I133)+
SUMIFS(Payoff!$C:$C,Payoff!$A:$A,Exam!$J$1,Payoff!$B:$B,$J133))</f>
        <v/>
      </c>
      <c r="L133" t="str">
        <f>IF(COUNTBLANK(C133:J133)=8,"",
SUMIFS(Payoff!$D:$D,Payoff!$A:$A,Exam!$C$1,Payoff!$B:$B,$C133)+
SUMIFS(Payoff!$D:$D,Payoff!$A:$A,Exam!$D$1,Payoff!$B:$B,$D133)+
SUMIFS(Payoff!$D:$D,Payoff!$A:$A,Exam!$E$1,Payoff!$B:$B,$E133)+
SUMIFS(Payoff!$D:$D,Payoff!$A:$A,Exam!$F$1,Payoff!$B:$B,$F133)+
SUMIFS(Payoff!$D:$D,Payoff!$A:$A,Exam!$G$1,Payoff!$B:$B,$G133)+
SUMIFS(Payoff!$D:$D,Payoff!$A:$A,Exam!$H$1,Payoff!$B:$B,$H133)+
SUMIFS(Payoff!$D:$D,Payoff!$A:$A,Exam!$I$1,Payoff!$B:$B,$I133)+
SUMIFS(Payoff!$D:$D,Payoff!$A:$A,Exam!$J$1,Payoff!$B:$B,$J133))</f>
        <v/>
      </c>
      <c r="M133" t="str">
        <f t="shared" si="4"/>
        <v/>
      </c>
    </row>
    <row r="134" spans="1:13" x14ac:dyDescent="0.25">
      <c r="A134">
        <v>133</v>
      </c>
      <c r="F134" s="1"/>
      <c r="K134" t="str">
        <f>IF(COUNTBLANK(C134:J134)=8,"",
SUMIFS(Payoff!$C:$C,Payoff!$A:$A,Exam!$C$1,Payoff!$B:$B,$C134)+
SUMIFS(Payoff!$C:$C,Payoff!$A:$A,Exam!$D$1,Payoff!$B:$B,$D134)+
SUMIFS(Payoff!$C:$C,Payoff!$A:$A,Exam!$E$1,Payoff!$B:$B,$E134)+
SUMIFS(Payoff!$C:$C,Payoff!$A:$A,Exam!$F$1,Payoff!$B:$B,$F134)+
SUMIFS(Payoff!$C:$C,Payoff!$A:$A,Exam!$G$1,Payoff!$B:$B,$G134)+
SUMIFS(Payoff!$C:$C,Payoff!$A:$A,Exam!$H$1,Payoff!$B:$B,$H134)+
SUMIFS(Payoff!$C:$C,Payoff!$A:$A,Exam!$I$1,Payoff!$B:$B,$I134)+
SUMIFS(Payoff!$C:$C,Payoff!$A:$A,Exam!$J$1,Payoff!$B:$B,$J134))</f>
        <v/>
      </c>
      <c r="L134" t="str">
        <f>IF(COUNTBLANK(C134:J134)=8,"",
SUMIFS(Payoff!$D:$D,Payoff!$A:$A,Exam!$C$1,Payoff!$B:$B,$C134)+
SUMIFS(Payoff!$D:$D,Payoff!$A:$A,Exam!$D$1,Payoff!$B:$B,$D134)+
SUMIFS(Payoff!$D:$D,Payoff!$A:$A,Exam!$E$1,Payoff!$B:$B,$E134)+
SUMIFS(Payoff!$D:$D,Payoff!$A:$A,Exam!$F$1,Payoff!$B:$B,$F134)+
SUMIFS(Payoff!$D:$D,Payoff!$A:$A,Exam!$G$1,Payoff!$B:$B,$G134)+
SUMIFS(Payoff!$D:$D,Payoff!$A:$A,Exam!$H$1,Payoff!$B:$B,$H134)+
SUMIFS(Payoff!$D:$D,Payoff!$A:$A,Exam!$I$1,Payoff!$B:$B,$I134)+
SUMIFS(Payoff!$D:$D,Payoff!$A:$A,Exam!$J$1,Payoff!$B:$B,$J134))</f>
        <v/>
      </c>
      <c r="M134" t="str">
        <f t="shared" si="4"/>
        <v/>
      </c>
    </row>
    <row r="135" spans="1:13" x14ac:dyDescent="0.25">
      <c r="A135">
        <v>134</v>
      </c>
      <c r="F135" s="1"/>
      <c r="K135" t="str">
        <f>IF(COUNTBLANK(C135:J135)=8,"",
SUMIFS(Payoff!$C:$C,Payoff!$A:$A,Exam!$C$1,Payoff!$B:$B,$C135)+
SUMIFS(Payoff!$C:$C,Payoff!$A:$A,Exam!$D$1,Payoff!$B:$B,$D135)+
SUMIFS(Payoff!$C:$C,Payoff!$A:$A,Exam!$E$1,Payoff!$B:$B,$E135)+
SUMIFS(Payoff!$C:$C,Payoff!$A:$A,Exam!$F$1,Payoff!$B:$B,$F135)+
SUMIFS(Payoff!$C:$C,Payoff!$A:$A,Exam!$G$1,Payoff!$B:$B,$G135)+
SUMIFS(Payoff!$C:$C,Payoff!$A:$A,Exam!$H$1,Payoff!$B:$B,$H135)+
SUMIFS(Payoff!$C:$C,Payoff!$A:$A,Exam!$I$1,Payoff!$B:$B,$I135)+
SUMIFS(Payoff!$C:$C,Payoff!$A:$A,Exam!$J$1,Payoff!$B:$B,$J135))</f>
        <v/>
      </c>
      <c r="L135" t="str">
        <f>IF(COUNTBLANK(C135:J135)=8,"",
SUMIFS(Payoff!$D:$D,Payoff!$A:$A,Exam!$C$1,Payoff!$B:$B,$C135)+
SUMIFS(Payoff!$D:$D,Payoff!$A:$A,Exam!$D$1,Payoff!$B:$B,$D135)+
SUMIFS(Payoff!$D:$D,Payoff!$A:$A,Exam!$E$1,Payoff!$B:$B,$E135)+
SUMIFS(Payoff!$D:$D,Payoff!$A:$A,Exam!$F$1,Payoff!$B:$B,$F135)+
SUMIFS(Payoff!$D:$D,Payoff!$A:$A,Exam!$G$1,Payoff!$B:$B,$G135)+
SUMIFS(Payoff!$D:$D,Payoff!$A:$A,Exam!$H$1,Payoff!$B:$B,$H135)+
SUMIFS(Payoff!$D:$D,Payoff!$A:$A,Exam!$I$1,Payoff!$B:$B,$I135)+
SUMIFS(Payoff!$D:$D,Payoff!$A:$A,Exam!$J$1,Payoff!$B:$B,$J135))</f>
        <v/>
      </c>
      <c r="M135" t="str">
        <f t="shared" si="4"/>
        <v/>
      </c>
    </row>
    <row r="136" spans="1:13" x14ac:dyDescent="0.25">
      <c r="A136">
        <v>135</v>
      </c>
      <c r="F136" s="1"/>
      <c r="K136" t="str">
        <f>IF(COUNTBLANK(C136:J136)=8,"",
SUMIFS(Payoff!$C:$C,Payoff!$A:$A,Exam!$C$1,Payoff!$B:$B,$C136)+
SUMIFS(Payoff!$C:$C,Payoff!$A:$A,Exam!$D$1,Payoff!$B:$B,$D136)+
SUMIFS(Payoff!$C:$C,Payoff!$A:$A,Exam!$E$1,Payoff!$B:$B,$E136)+
SUMIFS(Payoff!$C:$C,Payoff!$A:$A,Exam!$F$1,Payoff!$B:$B,$F136)+
SUMIFS(Payoff!$C:$C,Payoff!$A:$A,Exam!$G$1,Payoff!$B:$B,$G136)+
SUMIFS(Payoff!$C:$C,Payoff!$A:$A,Exam!$H$1,Payoff!$B:$B,$H136)+
SUMIFS(Payoff!$C:$C,Payoff!$A:$A,Exam!$I$1,Payoff!$B:$B,$I136)+
SUMIFS(Payoff!$C:$C,Payoff!$A:$A,Exam!$J$1,Payoff!$B:$B,$J136))</f>
        <v/>
      </c>
      <c r="L136" t="str">
        <f>IF(COUNTBLANK(C136:J136)=8,"",
SUMIFS(Payoff!$D:$D,Payoff!$A:$A,Exam!$C$1,Payoff!$B:$B,$C136)+
SUMIFS(Payoff!$D:$D,Payoff!$A:$A,Exam!$D$1,Payoff!$B:$B,$D136)+
SUMIFS(Payoff!$D:$D,Payoff!$A:$A,Exam!$E$1,Payoff!$B:$B,$E136)+
SUMIFS(Payoff!$D:$D,Payoff!$A:$A,Exam!$F$1,Payoff!$B:$B,$F136)+
SUMIFS(Payoff!$D:$D,Payoff!$A:$A,Exam!$G$1,Payoff!$B:$B,$G136)+
SUMIFS(Payoff!$D:$D,Payoff!$A:$A,Exam!$H$1,Payoff!$B:$B,$H136)+
SUMIFS(Payoff!$D:$D,Payoff!$A:$A,Exam!$I$1,Payoff!$B:$B,$I136)+
SUMIFS(Payoff!$D:$D,Payoff!$A:$A,Exam!$J$1,Payoff!$B:$B,$J136))</f>
        <v/>
      </c>
      <c r="M136" t="str">
        <f t="shared" si="4"/>
        <v/>
      </c>
    </row>
    <row r="137" spans="1:13" x14ac:dyDescent="0.25">
      <c r="A137">
        <v>136</v>
      </c>
      <c r="F137" s="1"/>
      <c r="K137" t="str">
        <f>IF(COUNTBLANK(C137:J137)=8,"",
SUMIFS(Payoff!$C:$C,Payoff!$A:$A,Exam!$C$1,Payoff!$B:$B,$C137)+
SUMIFS(Payoff!$C:$C,Payoff!$A:$A,Exam!$D$1,Payoff!$B:$B,$D137)+
SUMIFS(Payoff!$C:$C,Payoff!$A:$A,Exam!$E$1,Payoff!$B:$B,$E137)+
SUMIFS(Payoff!$C:$C,Payoff!$A:$A,Exam!$F$1,Payoff!$B:$B,$F137)+
SUMIFS(Payoff!$C:$C,Payoff!$A:$A,Exam!$G$1,Payoff!$B:$B,$G137)+
SUMIFS(Payoff!$C:$C,Payoff!$A:$A,Exam!$H$1,Payoff!$B:$B,$H137)+
SUMIFS(Payoff!$C:$C,Payoff!$A:$A,Exam!$I$1,Payoff!$B:$B,$I137)+
SUMIFS(Payoff!$C:$C,Payoff!$A:$A,Exam!$J$1,Payoff!$B:$B,$J137))</f>
        <v/>
      </c>
      <c r="L137" t="str">
        <f>IF(COUNTBLANK(C137:J137)=8,"",
SUMIFS(Payoff!$D:$D,Payoff!$A:$A,Exam!$C$1,Payoff!$B:$B,$C137)+
SUMIFS(Payoff!$D:$D,Payoff!$A:$A,Exam!$D$1,Payoff!$B:$B,$D137)+
SUMIFS(Payoff!$D:$D,Payoff!$A:$A,Exam!$E$1,Payoff!$B:$B,$E137)+
SUMIFS(Payoff!$D:$D,Payoff!$A:$A,Exam!$F$1,Payoff!$B:$B,$F137)+
SUMIFS(Payoff!$D:$D,Payoff!$A:$A,Exam!$G$1,Payoff!$B:$B,$G137)+
SUMIFS(Payoff!$D:$D,Payoff!$A:$A,Exam!$H$1,Payoff!$B:$B,$H137)+
SUMIFS(Payoff!$D:$D,Payoff!$A:$A,Exam!$I$1,Payoff!$B:$B,$I137)+
SUMIFS(Payoff!$D:$D,Payoff!$A:$A,Exam!$J$1,Payoff!$B:$B,$J137))</f>
        <v/>
      </c>
      <c r="M137" t="str">
        <f t="shared" si="4"/>
        <v/>
      </c>
    </row>
    <row r="138" spans="1:13" x14ac:dyDescent="0.25">
      <c r="A138">
        <v>137</v>
      </c>
      <c r="F138" s="1"/>
      <c r="K138" t="str">
        <f>IF(COUNTBLANK(C138:J138)=8,"",
SUMIFS(Payoff!$C:$C,Payoff!$A:$A,Exam!$C$1,Payoff!$B:$B,$C138)+
SUMIFS(Payoff!$C:$C,Payoff!$A:$A,Exam!$D$1,Payoff!$B:$B,$D138)+
SUMIFS(Payoff!$C:$C,Payoff!$A:$A,Exam!$E$1,Payoff!$B:$B,$E138)+
SUMIFS(Payoff!$C:$C,Payoff!$A:$A,Exam!$F$1,Payoff!$B:$B,$F138)+
SUMIFS(Payoff!$C:$C,Payoff!$A:$A,Exam!$G$1,Payoff!$B:$B,$G138)+
SUMIFS(Payoff!$C:$C,Payoff!$A:$A,Exam!$H$1,Payoff!$B:$B,$H138)+
SUMIFS(Payoff!$C:$C,Payoff!$A:$A,Exam!$I$1,Payoff!$B:$B,$I138)+
SUMIFS(Payoff!$C:$C,Payoff!$A:$A,Exam!$J$1,Payoff!$B:$B,$J138))</f>
        <v/>
      </c>
      <c r="L138" t="str">
        <f>IF(COUNTBLANK(C138:J138)=8,"",
SUMIFS(Payoff!$D:$D,Payoff!$A:$A,Exam!$C$1,Payoff!$B:$B,$C138)+
SUMIFS(Payoff!$D:$D,Payoff!$A:$A,Exam!$D$1,Payoff!$B:$B,$D138)+
SUMIFS(Payoff!$D:$D,Payoff!$A:$A,Exam!$E$1,Payoff!$B:$B,$E138)+
SUMIFS(Payoff!$D:$D,Payoff!$A:$A,Exam!$F$1,Payoff!$B:$B,$F138)+
SUMIFS(Payoff!$D:$D,Payoff!$A:$A,Exam!$G$1,Payoff!$B:$B,$G138)+
SUMIFS(Payoff!$D:$D,Payoff!$A:$A,Exam!$H$1,Payoff!$B:$B,$H138)+
SUMIFS(Payoff!$D:$D,Payoff!$A:$A,Exam!$I$1,Payoff!$B:$B,$I138)+
SUMIFS(Payoff!$D:$D,Payoff!$A:$A,Exam!$J$1,Payoff!$B:$B,$J138))</f>
        <v/>
      </c>
      <c r="M138" t="str">
        <f t="shared" si="4"/>
        <v/>
      </c>
    </row>
    <row r="139" spans="1:13" x14ac:dyDescent="0.25">
      <c r="A139">
        <v>138</v>
      </c>
      <c r="F139" s="1"/>
      <c r="K139" t="str">
        <f>IF(COUNTBLANK(C139:J139)=8,"",
SUMIFS(Payoff!$C:$C,Payoff!$A:$A,Exam!$C$1,Payoff!$B:$B,$C139)+
SUMIFS(Payoff!$C:$C,Payoff!$A:$A,Exam!$D$1,Payoff!$B:$B,$D139)+
SUMIFS(Payoff!$C:$C,Payoff!$A:$A,Exam!$E$1,Payoff!$B:$B,$E139)+
SUMIFS(Payoff!$C:$C,Payoff!$A:$A,Exam!$F$1,Payoff!$B:$B,$F139)+
SUMIFS(Payoff!$C:$C,Payoff!$A:$A,Exam!$G$1,Payoff!$B:$B,$G139)+
SUMIFS(Payoff!$C:$C,Payoff!$A:$A,Exam!$H$1,Payoff!$B:$B,$H139)+
SUMIFS(Payoff!$C:$C,Payoff!$A:$A,Exam!$I$1,Payoff!$B:$B,$I139)+
SUMIFS(Payoff!$C:$C,Payoff!$A:$A,Exam!$J$1,Payoff!$B:$B,$J139))</f>
        <v/>
      </c>
      <c r="L139" t="str">
        <f>IF(COUNTBLANK(C139:J139)=8,"",
SUMIFS(Payoff!$D:$D,Payoff!$A:$A,Exam!$C$1,Payoff!$B:$B,$C139)+
SUMIFS(Payoff!$D:$D,Payoff!$A:$A,Exam!$D$1,Payoff!$B:$B,$D139)+
SUMIFS(Payoff!$D:$D,Payoff!$A:$A,Exam!$E$1,Payoff!$B:$B,$E139)+
SUMIFS(Payoff!$D:$D,Payoff!$A:$A,Exam!$F$1,Payoff!$B:$B,$F139)+
SUMIFS(Payoff!$D:$D,Payoff!$A:$A,Exam!$G$1,Payoff!$B:$B,$G139)+
SUMIFS(Payoff!$D:$D,Payoff!$A:$A,Exam!$H$1,Payoff!$B:$B,$H139)+
SUMIFS(Payoff!$D:$D,Payoff!$A:$A,Exam!$I$1,Payoff!$B:$B,$I139)+
SUMIFS(Payoff!$D:$D,Payoff!$A:$A,Exam!$J$1,Payoff!$B:$B,$J139))</f>
        <v/>
      </c>
      <c r="M139" t="str">
        <f t="shared" si="4"/>
        <v/>
      </c>
    </row>
    <row r="140" spans="1:13" x14ac:dyDescent="0.25">
      <c r="A140">
        <v>139</v>
      </c>
      <c r="F140" s="1"/>
      <c r="K140" t="str">
        <f>IF(COUNTBLANK(C140:J140)=8,"",
SUMIFS(Payoff!$C:$C,Payoff!$A:$A,Exam!$C$1,Payoff!$B:$B,$C140)+
SUMIFS(Payoff!$C:$C,Payoff!$A:$A,Exam!$D$1,Payoff!$B:$B,$D140)+
SUMIFS(Payoff!$C:$C,Payoff!$A:$A,Exam!$E$1,Payoff!$B:$B,$E140)+
SUMIFS(Payoff!$C:$C,Payoff!$A:$A,Exam!$F$1,Payoff!$B:$B,$F140)+
SUMIFS(Payoff!$C:$C,Payoff!$A:$A,Exam!$G$1,Payoff!$B:$B,$G140)+
SUMIFS(Payoff!$C:$C,Payoff!$A:$A,Exam!$H$1,Payoff!$B:$B,$H140)+
SUMIFS(Payoff!$C:$C,Payoff!$A:$A,Exam!$I$1,Payoff!$B:$B,$I140)+
SUMIFS(Payoff!$C:$C,Payoff!$A:$A,Exam!$J$1,Payoff!$B:$B,$J140))</f>
        <v/>
      </c>
      <c r="L140" t="str">
        <f>IF(COUNTBLANK(C140:J140)=8,"",
SUMIFS(Payoff!$D:$D,Payoff!$A:$A,Exam!$C$1,Payoff!$B:$B,$C140)+
SUMIFS(Payoff!$D:$D,Payoff!$A:$A,Exam!$D$1,Payoff!$B:$B,$D140)+
SUMIFS(Payoff!$D:$D,Payoff!$A:$A,Exam!$E$1,Payoff!$B:$B,$E140)+
SUMIFS(Payoff!$D:$D,Payoff!$A:$A,Exam!$F$1,Payoff!$B:$B,$F140)+
SUMIFS(Payoff!$D:$D,Payoff!$A:$A,Exam!$G$1,Payoff!$B:$B,$G140)+
SUMIFS(Payoff!$D:$D,Payoff!$A:$A,Exam!$H$1,Payoff!$B:$B,$H140)+
SUMIFS(Payoff!$D:$D,Payoff!$A:$A,Exam!$I$1,Payoff!$B:$B,$I140)+
SUMIFS(Payoff!$D:$D,Payoff!$A:$A,Exam!$J$1,Payoff!$B:$B,$J140))</f>
        <v/>
      </c>
      <c r="M140" t="str">
        <f t="shared" si="4"/>
        <v/>
      </c>
    </row>
    <row r="141" spans="1:13" x14ac:dyDescent="0.25">
      <c r="A141">
        <v>140</v>
      </c>
      <c r="F141" s="1"/>
      <c r="K141" t="str">
        <f>IF(COUNTBLANK(C141:J141)=8,"",
SUMIFS(Payoff!$C:$C,Payoff!$A:$A,Exam!$C$1,Payoff!$B:$B,$C141)+
SUMIFS(Payoff!$C:$C,Payoff!$A:$A,Exam!$D$1,Payoff!$B:$B,$D141)+
SUMIFS(Payoff!$C:$C,Payoff!$A:$A,Exam!$E$1,Payoff!$B:$B,$E141)+
SUMIFS(Payoff!$C:$C,Payoff!$A:$A,Exam!$F$1,Payoff!$B:$B,$F141)+
SUMIFS(Payoff!$C:$C,Payoff!$A:$A,Exam!$G$1,Payoff!$B:$B,$G141)+
SUMIFS(Payoff!$C:$C,Payoff!$A:$A,Exam!$H$1,Payoff!$B:$B,$H141)+
SUMIFS(Payoff!$C:$C,Payoff!$A:$A,Exam!$I$1,Payoff!$B:$B,$I141)+
SUMIFS(Payoff!$C:$C,Payoff!$A:$A,Exam!$J$1,Payoff!$B:$B,$J141))</f>
        <v/>
      </c>
      <c r="L141" t="str">
        <f>IF(COUNTBLANK(C141:J141)=8,"",
SUMIFS(Payoff!$D:$D,Payoff!$A:$A,Exam!$C$1,Payoff!$B:$B,$C141)+
SUMIFS(Payoff!$D:$D,Payoff!$A:$A,Exam!$D$1,Payoff!$B:$B,$D141)+
SUMIFS(Payoff!$D:$D,Payoff!$A:$A,Exam!$E$1,Payoff!$B:$B,$E141)+
SUMIFS(Payoff!$D:$D,Payoff!$A:$A,Exam!$F$1,Payoff!$B:$B,$F141)+
SUMIFS(Payoff!$D:$D,Payoff!$A:$A,Exam!$G$1,Payoff!$B:$B,$G141)+
SUMIFS(Payoff!$D:$D,Payoff!$A:$A,Exam!$H$1,Payoff!$B:$B,$H141)+
SUMIFS(Payoff!$D:$D,Payoff!$A:$A,Exam!$I$1,Payoff!$B:$B,$I141)+
SUMIFS(Payoff!$D:$D,Payoff!$A:$A,Exam!$J$1,Payoff!$B:$B,$J141))</f>
        <v/>
      </c>
      <c r="M141" t="str">
        <f t="shared" si="4"/>
        <v/>
      </c>
    </row>
    <row r="142" spans="1:13" x14ac:dyDescent="0.25">
      <c r="A142">
        <v>141</v>
      </c>
      <c r="F142" s="1"/>
      <c r="K142" t="str">
        <f>IF(COUNTBLANK(C142:J142)=8,"",
SUMIFS(Payoff!$C:$C,Payoff!$A:$A,Exam!$C$1,Payoff!$B:$B,$C142)+
SUMIFS(Payoff!$C:$C,Payoff!$A:$A,Exam!$D$1,Payoff!$B:$B,$D142)+
SUMIFS(Payoff!$C:$C,Payoff!$A:$A,Exam!$E$1,Payoff!$B:$B,$E142)+
SUMIFS(Payoff!$C:$C,Payoff!$A:$A,Exam!$F$1,Payoff!$B:$B,$F142)+
SUMIFS(Payoff!$C:$C,Payoff!$A:$A,Exam!$G$1,Payoff!$B:$B,$G142)+
SUMIFS(Payoff!$C:$C,Payoff!$A:$A,Exam!$H$1,Payoff!$B:$B,$H142)+
SUMIFS(Payoff!$C:$C,Payoff!$A:$A,Exam!$I$1,Payoff!$B:$B,$I142)+
SUMIFS(Payoff!$C:$C,Payoff!$A:$A,Exam!$J$1,Payoff!$B:$B,$J142))</f>
        <v/>
      </c>
      <c r="L142" t="str">
        <f>IF(COUNTBLANK(C142:J142)=8,"",
SUMIFS(Payoff!$D:$D,Payoff!$A:$A,Exam!$C$1,Payoff!$B:$B,$C142)+
SUMIFS(Payoff!$D:$D,Payoff!$A:$A,Exam!$D$1,Payoff!$B:$B,$D142)+
SUMIFS(Payoff!$D:$D,Payoff!$A:$A,Exam!$E$1,Payoff!$B:$B,$E142)+
SUMIFS(Payoff!$D:$D,Payoff!$A:$A,Exam!$F$1,Payoff!$B:$B,$F142)+
SUMIFS(Payoff!$D:$D,Payoff!$A:$A,Exam!$G$1,Payoff!$B:$B,$G142)+
SUMIFS(Payoff!$D:$D,Payoff!$A:$A,Exam!$H$1,Payoff!$B:$B,$H142)+
SUMIFS(Payoff!$D:$D,Payoff!$A:$A,Exam!$I$1,Payoff!$B:$B,$I142)+
SUMIFS(Payoff!$D:$D,Payoff!$A:$A,Exam!$J$1,Payoff!$B:$B,$J142))</f>
        <v/>
      </c>
      <c r="M142" t="str">
        <f t="shared" si="4"/>
        <v/>
      </c>
    </row>
    <row r="143" spans="1:13" x14ac:dyDescent="0.25">
      <c r="A143">
        <v>142</v>
      </c>
      <c r="F143" s="1"/>
      <c r="K143" t="str">
        <f>IF(COUNTBLANK(C143:J143)=8,"",
SUMIFS(Payoff!$C:$C,Payoff!$A:$A,Exam!$C$1,Payoff!$B:$B,$C143)+
SUMIFS(Payoff!$C:$C,Payoff!$A:$A,Exam!$D$1,Payoff!$B:$B,$D143)+
SUMIFS(Payoff!$C:$C,Payoff!$A:$A,Exam!$E$1,Payoff!$B:$B,$E143)+
SUMIFS(Payoff!$C:$C,Payoff!$A:$A,Exam!$F$1,Payoff!$B:$B,$F143)+
SUMIFS(Payoff!$C:$C,Payoff!$A:$A,Exam!$G$1,Payoff!$B:$B,$G143)+
SUMIFS(Payoff!$C:$C,Payoff!$A:$A,Exam!$H$1,Payoff!$B:$B,$H143)+
SUMIFS(Payoff!$C:$C,Payoff!$A:$A,Exam!$I$1,Payoff!$B:$B,$I143)+
SUMIFS(Payoff!$C:$C,Payoff!$A:$A,Exam!$J$1,Payoff!$B:$B,$J143))</f>
        <v/>
      </c>
      <c r="L143" t="str">
        <f>IF(COUNTBLANK(C143:J143)=8,"",
SUMIFS(Payoff!$D:$D,Payoff!$A:$A,Exam!$C$1,Payoff!$B:$B,$C143)+
SUMIFS(Payoff!$D:$D,Payoff!$A:$A,Exam!$D$1,Payoff!$B:$B,$D143)+
SUMIFS(Payoff!$D:$D,Payoff!$A:$A,Exam!$E$1,Payoff!$B:$B,$E143)+
SUMIFS(Payoff!$D:$D,Payoff!$A:$A,Exam!$F$1,Payoff!$B:$B,$F143)+
SUMIFS(Payoff!$D:$D,Payoff!$A:$A,Exam!$G$1,Payoff!$B:$B,$G143)+
SUMIFS(Payoff!$D:$D,Payoff!$A:$A,Exam!$H$1,Payoff!$B:$B,$H143)+
SUMIFS(Payoff!$D:$D,Payoff!$A:$A,Exam!$I$1,Payoff!$B:$B,$I143)+
SUMIFS(Payoff!$D:$D,Payoff!$A:$A,Exam!$J$1,Payoff!$B:$B,$J143))</f>
        <v/>
      </c>
      <c r="M143" t="str">
        <f t="shared" si="4"/>
        <v/>
      </c>
    </row>
    <row r="144" spans="1:13" x14ac:dyDescent="0.25">
      <c r="A144">
        <v>143</v>
      </c>
      <c r="F144" s="1"/>
      <c r="K144" t="str">
        <f>IF(COUNTBLANK(C144:J144)=8,"",
SUMIFS(Payoff!$C:$C,Payoff!$A:$A,Exam!$C$1,Payoff!$B:$B,$C144)+
SUMIFS(Payoff!$C:$C,Payoff!$A:$A,Exam!$D$1,Payoff!$B:$B,$D144)+
SUMIFS(Payoff!$C:$C,Payoff!$A:$A,Exam!$E$1,Payoff!$B:$B,$E144)+
SUMIFS(Payoff!$C:$C,Payoff!$A:$A,Exam!$F$1,Payoff!$B:$B,$F144)+
SUMIFS(Payoff!$C:$C,Payoff!$A:$A,Exam!$G$1,Payoff!$B:$B,$G144)+
SUMIFS(Payoff!$C:$C,Payoff!$A:$A,Exam!$H$1,Payoff!$B:$B,$H144)+
SUMIFS(Payoff!$C:$C,Payoff!$A:$A,Exam!$I$1,Payoff!$B:$B,$I144)+
SUMIFS(Payoff!$C:$C,Payoff!$A:$A,Exam!$J$1,Payoff!$B:$B,$J144))</f>
        <v/>
      </c>
      <c r="L144" t="str">
        <f>IF(COUNTBLANK(C144:J144)=8,"",
SUMIFS(Payoff!$D:$D,Payoff!$A:$A,Exam!$C$1,Payoff!$B:$B,$C144)+
SUMIFS(Payoff!$D:$D,Payoff!$A:$A,Exam!$D$1,Payoff!$B:$B,$D144)+
SUMIFS(Payoff!$D:$D,Payoff!$A:$A,Exam!$E$1,Payoff!$B:$B,$E144)+
SUMIFS(Payoff!$D:$D,Payoff!$A:$A,Exam!$F$1,Payoff!$B:$B,$F144)+
SUMIFS(Payoff!$D:$D,Payoff!$A:$A,Exam!$G$1,Payoff!$B:$B,$G144)+
SUMIFS(Payoff!$D:$D,Payoff!$A:$A,Exam!$H$1,Payoff!$B:$B,$H144)+
SUMIFS(Payoff!$D:$D,Payoff!$A:$A,Exam!$I$1,Payoff!$B:$B,$I144)+
SUMIFS(Payoff!$D:$D,Payoff!$A:$A,Exam!$J$1,Payoff!$B:$B,$J144))</f>
        <v/>
      </c>
      <c r="M144" t="str">
        <f t="shared" si="4"/>
        <v/>
      </c>
    </row>
    <row r="145" spans="1:13" x14ac:dyDescent="0.25">
      <c r="A145">
        <v>144</v>
      </c>
      <c r="F145" s="1"/>
      <c r="K145" t="str">
        <f>IF(COUNTBLANK(C145:J145)=8,"",
SUMIFS(Payoff!$C:$C,Payoff!$A:$A,Exam!$C$1,Payoff!$B:$B,$C145)+
SUMIFS(Payoff!$C:$C,Payoff!$A:$A,Exam!$D$1,Payoff!$B:$B,$D145)+
SUMIFS(Payoff!$C:$C,Payoff!$A:$A,Exam!$E$1,Payoff!$B:$B,$E145)+
SUMIFS(Payoff!$C:$C,Payoff!$A:$A,Exam!$F$1,Payoff!$B:$B,$F145)+
SUMIFS(Payoff!$C:$C,Payoff!$A:$A,Exam!$G$1,Payoff!$B:$B,$G145)+
SUMIFS(Payoff!$C:$C,Payoff!$A:$A,Exam!$H$1,Payoff!$B:$B,$H145)+
SUMIFS(Payoff!$C:$C,Payoff!$A:$A,Exam!$I$1,Payoff!$B:$B,$I145)+
SUMIFS(Payoff!$C:$C,Payoff!$A:$A,Exam!$J$1,Payoff!$B:$B,$J145))</f>
        <v/>
      </c>
      <c r="L145" t="str">
        <f>IF(COUNTBLANK(C145:J145)=8,"",
SUMIFS(Payoff!$D:$D,Payoff!$A:$A,Exam!$C$1,Payoff!$B:$B,$C145)+
SUMIFS(Payoff!$D:$D,Payoff!$A:$A,Exam!$D$1,Payoff!$B:$B,$D145)+
SUMIFS(Payoff!$D:$D,Payoff!$A:$A,Exam!$E$1,Payoff!$B:$B,$E145)+
SUMIFS(Payoff!$D:$D,Payoff!$A:$A,Exam!$F$1,Payoff!$B:$B,$F145)+
SUMIFS(Payoff!$D:$D,Payoff!$A:$A,Exam!$G$1,Payoff!$B:$B,$G145)+
SUMIFS(Payoff!$D:$D,Payoff!$A:$A,Exam!$H$1,Payoff!$B:$B,$H145)+
SUMIFS(Payoff!$D:$D,Payoff!$A:$A,Exam!$I$1,Payoff!$B:$B,$I145)+
SUMIFS(Payoff!$D:$D,Payoff!$A:$A,Exam!$J$1,Payoff!$B:$B,$J145))</f>
        <v/>
      </c>
      <c r="M145" t="str">
        <f t="shared" si="4"/>
        <v/>
      </c>
    </row>
    <row r="146" spans="1:13" x14ac:dyDescent="0.25">
      <c r="A146">
        <v>145</v>
      </c>
      <c r="F146" s="1"/>
      <c r="K146" t="str">
        <f>IF(COUNTBLANK(C146:J146)=8,"",
SUMIFS(Payoff!$C:$C,Payoff!$A:$A,Exam!$C$1,Payoff!$B:$B,$C146)+
SUMIFS(Payoff!$C:$C,Payoff!$A:$A,Exam!$D$1,Payoff!$B:$B,$D146)+
SUMIFS(Payoff!$C:$C,Payoff!$A:$A,Exam!$E$1,Payoff!$B:$B,$E146)+
SUMIFS(Payoff!$C:$C,Payoff!$A:$A,Exam!$F$1,Payoff!$B:$B,$F146)+
SUMIFS(Payoff!$C:$C,Payoff!$A:$A,Exam!$G$1,Payoff!$B:$B,$G146)+
SUMIFS(Payoff!$C:$C,Payoff!$A:$A,Exam!$H$1,Payoff!$B:$B,$H146)+
SUMIFS(Payoff!$C:$C,Payoff!$A:$A,Exam!$I$1,Payoff!$B:$B,$I146)+
SUMIFS(Payoff!$C:$C,Payoff!$A:$A,Exam!$J$1,Payoff!$B:$B,$J146))</f>
        <v/>
      </c>
      <c r="L146" t="str">
        <f>IF(COUNTBLANK(C146:J146)=8,"",
SUMIFS(Payoff!$D:$D,Payoff!$A:$A,Exam!$C$1,Payoff!$B:$B,$C146)+
SUMIFS(Payoff!$D:$D,Payoff!$A:$A,Exam!$D$1,Payoff!$B:$B,$D146)+
SUMIFS(Payoff!$D:$D,Payoff!$A:$A,Exam!$E$1,Payoff!$B:$B,$E146)+
SUMIFS(Payoff!$D:$D,Payoff!$A:$A,Exam!$F$1,Payoff!$B:$B,$F146)+
SUMIFS(Payoff!$D:$D,Payoff!$A:$A,Exam!$G$1,Payoff!$B:$B,$G146)+
SUMIFS(Payoff!$D:$D,Payoff!$A:$A,Exam!$H$1,Payoff!$B:$B,$H146)+
SUMIFS(Payoff!$D:$D,Payoff!$A:$A,Exam!$I$1,Payoff!$B:$B,$I146)+
SUMIFS(Payoff!$D:$D,Payoff!$A:$A,Exam!$J$1,Payoff!$B:$B,$J146))</f>
        <v/>
      </c>
      <c r="M146" t="str">
        <f t="shared" si="4"/>
        <v/>
      </c>
    </row>
    <row r="147" spans="1:13" x14ac:dyDescent="0.25">
      <c r="A147">
        <v>146</v>
      </c>
      <c r="F147" s="1"/>
      <c r="K147" t="str">
        <f>IF(COUNTBLANK(C147:J147)=8,"",
SUMIFS(Payoff!$C:$C,Payoff!$A:$A,Exam!$C$1,Payoff!$B:$B,$C147)+
SUMIFS(Payoff!$C:$C,Payoff!$A:$A,Exam!$D$1,Payoff!$B:$B,$D147)+
SUMIFS(Payoff!$C:$C,Payoff!$A:$A,Exam!$E$1,Payoff!$B:$B,$E147)+
SUMIFS(Payoff!$C:$C,Payoff!$A:$A,Exam!$F$1,Payoff!$B:$B,$F147)+
SUMIFS(Payoff!$C:$C,Payoff!$A:$A,Exam!$G$1,Payoff!$B:$B,$G147)+
SUMIFS(Payoff!$C:$C,Payoff!$A:$A,Exam!$H$1,Payoff!$B:$B,$H147)+
SUMIFS(Payoff!$C:$C,Payoff!$A:$A,Exam!$I$1,Payoff!$B:$B,$I147)+
SUMIFS(Payoff!$C:$C,Payoff!$A:$A,Exam!$J$1,Payoff!$B:$B,$J147))</f>
        <v/>
      </c>
      <c r="L147" t="str">
        <f>IF(COUNTBLANK(C147:J147)=8,"",
SUMIFS(Payoff!$D:$D,Payoff!$A:$A,Exam!$C$1,Payoff!$B:$B,$C147)+
SUMIFS(Payoff!$D:$D,Payoff!$A:$A,Exam!$D$1,Payoff!$B:$B,$D147)+
SUMIFS(Payoff!$D:$D,Payoff!$A:$A,Exam!$E$1,Payoff!$B:$B,$E147)+
SUMIFS(Payoff!$D:$D,Payoff!$A:$A,Exam!$F$1,Payoff!$B:$B,$F147)+
SUMIFS(Payoff!$D:$D,Payoff!$A:$A,Exam!$G$1,Payoff!$B:$B,$G147)+
SUMIFS(Payoff!$D:$D,Payoff!$A:$A,Exam!$H$1,Payoff!$B:$B,$H147)+
SUMIFS(Payoff!$D:$D,Payoff!$A:$A,Exam!$I$1,Payoff!$B:$B,$I147)+
SUMIFS(Payoff!$D:$D,Payoff!$A:$A,Exam!$J$1,Payoff!$B:$B,$J147))</f>
        <v/>
      </c>
      <c r="M147" t="str">
        <f t="shared" si="4"/>
        <v/>
      </c>
    </row>
    <row r="148" spans="1:13" x14ac:dyDescent="0.25">
      <c r="A148">
        <v>147</v>
      </c>
      <c r="F148" s="1"/>
      <c r="K148" t="str">
        <f>IF(COUNTBLANK(C148:J148)=8,"",
SUMIFS(Payoff!$C:$C,Payoff!$A:$A,Exam!$C$1,Payoff!$B:$B,$C148)+
SUMIFS(Payoff!$C:$C,Payoff!$A:$A,Exam!$D$1,Payoff!$B:$B,$D148)+
SUMIFS(Payoff!$C:$C,Payoff!$A:$A,Exam!$E$1,Payoff!$B:$B,$E148)+
SUMIFS(Payoff!$C:$C,Payoff!$A:$A,Exam!$F$1,Payoff!$B:$B,$F148)+
SUMIFS(Payoff!$C:$C,Payoff!$A:$A,Exam!$G$1,Payoff!$B:$B,$G148)+
SUMIFS(Payoff!$C:$C,Payoff!$A:$A,Exam!$H$1,Payoff!$B:$B,$H148)+
SUMIFS(Payoff!$C:$C,Payoff!$A:$A,Exam!$I$1,Payoff!$B:$B,$I148)+
SUMIFS(Payoff!$C:$C,Payoff!$A:$A,Exam!$J$1,Payoff!$B:$B,$J148))</f>
        <v/>
      </c>
      <c r="L148" t="str">
        <f>IF(COUNTBLANK(C148:J148)=8,"",
SUMIFS(Payoff!$D:$D,Payoff!$A:$A,Exam!$C$1,Payoff!$B:$B,$C148)+
SUMIFS(Payoff!$D:$D,Payoff!$A:$A,Exam!$D$1,Payoff!$B:$B,$D148)+
SUMIFS(Payoff!$D:$D,Payoff!$A:$A,Exam!$E$1,Payoff!$B:$B,$E148)+
SUMIFS(Payoff!$D:$D,Payoff!$A:$A,Exam!$F$1,Payoff!$B:$B,$F148)+
SUMIFS(Payoff!$D:$D,Payoff!$A:$A,Exam!$G$1,Payoff!$B:$B,$G148)+
SUMIFS(Payoff!$D:$D,Payoff!$A:$A,Exam!$H$1,Payoff!$B:$B,$H148)+
SUMIFS(Payoff!$D:$D,Payoff!$A:$A,Exam!$I$1,Payoff!$B:$B,$I148)+
SUMIFS(Payoff!$D:$D,Payoff!$A:$A,Exam!$J$1,Payoff!$B:$B,$J148))</f>
        <v/>
      </c>
      <c r="M148" t="str">
        <f t="shared" si="4"/>
        <v/>
      </c>
    </row>
    <row r="149" spans="1:13" x14ac:dyDescent="0.25">
      <c r="A149">
        <v>148</v>
      </c>
      <c r="F149" s="1"/>
      <c r="K149" t="str">
        <f>IF(COUNTBLANK(C149:J149)=8,"",
SUMIFS(Payoff!$C:$C,Payoff!$A:$A,Exam!$C$1,Payoff!$B:$B,$C149)+
SUMIFS(Payoff!$C:$C,Payoff!$A:$A,Exam!$D$1,Payoff!$B:$B,$D149)+
SUMIFS(Payoff!$C:$C,Payoff!$A:$A,Exam!$E$1,Payoff!$B:$B,$E149)+
SUMIFS(Payoff!$C:$C,Payoff!$A:$A,Exam!$F$1,Payoff!$B:$B,$F149)+
SUMIFS(Payoff!$C:$C,Payoff!$A:$A,Exam!$G$1,Payoff!$B:$B,$G149)+
SUMIFS(Payoff!$C:$C,Payoff!$A:$A,Exam!$H$1,Payoff!$B:$B,$H149)+
SUMIFS(Payoff!$C:$C,Payoff!$A:$A,Exam!$I$1,Payoff!$B:$B,$I149)+
SUMIFS(Payoff!$C:$C,Payoff!$A:$A,Exam!$J$1,Payoff!$B:$B,$J149))</f>
        <v/>
      </c>
      <c r="L149" t="str">
        <f>IF(COUNTBLANK(C149:J149)=8,"",
SUMIFS(Payoff!$D:$D,Payoff!$A:$A,Exam!$C$1,Payoff!$B:$B,$C149)+
SUMIFS(Payoff!$D:$D,Payoff!$A:$A,Exam!$D$1,Payoff!$B:$B,$D149)+
SUMIFS(Payoff!$D:$D,Payoff!$A:$A,Exam!$E$1,Payoff!$B:$B,$E149)+
SUMIFS(Payoff!$D:$D,Payoff!$A:$A,Exam!$F$1,Payoff!$B:$B,$F149)+
SUMIFS(Payoff!$D:$D,Payoff!$A:$A,Exam!$G$1,Payoff!$B:$B,$G149)+
SUMIFS(Payoff!$D:$D,Payoff!$A:$A,Exam!$H$1,Payoff!$B:$B,$H149)+
SUMIFS(Payoff!$D:$D,Payoff!$A:$A,Exam!$I$1,Payoff!$B:$B,$I149)+
SUMIFS(Payoff!$D:$D,Payoff!$A:$A,Exam!$J$1,Payoff!$B:$B,$J149))</f>
        <v/>
      </c>
      <c r="M149" t="str">
        <f t="shared" si="4"/>
        <v/>
      </c>
    </row>
    <row r="150" spans="1:13" x14ac:dyDescent="0.25">
      <c r="A150">
        <v>149</v>
      </c>
      <c r="F150" s="1"/>
      <c r="K150" t="str">
        <f>IF(COUNTBLANK(C150:J150)=8,"",
SUMIFS(Payoff!$C:$C,Payoff!$A:$A,Exam!$C$1,Payoff!$B:$B,$C150)+
SUMIFS(Payoff!$C:$C,Payoff!$A:$A,Exam!$D$1,Payoff!$B:$B,$D150)+
SUMIFS(Payoff!$C:$C,Payoff!$A:$A,Exam!$E$1,Payoff!$B:$B,$E150)+
SUMIFS(Payoff!$C:$C,Payoff!$A:$A,Exam!$F$1,Payoff!$B:$B,$F150)+
SUMIFS(Payoff!$C:$C,Payoff!$A:$A,Exam!$G$1,Payoff!$B:$B,$G150)+
SUMIFS(Payoff!$C:$C,Payoff!$A:$A,Exam!$H$1,Payoff!$B:$B,$H150)+
SUMIFS(Payoff!$C:$C,Payoff!$A:$A,Exam!$I$1,Payoff!$B:$B,$I150)+
SUMIFS(Payoff!$C:$C,Payoff!$A:$A,Exam!$J$1,Payoff!$B:$B,$J150))</f>
        <v/>
      </c>
      <c r="L150" t="str">
        <f>IF(COUNTBLANK(C150:J150)=8,"",
SUMIFS(Payoff!$D:$D,Payoff!$A:$A,Exam!$C$1,Payoff!$B:$B,$C150)+
SUMIFS(Payoff!$D:$D,Payoff!$A:$A,Exam!$D$1,Payoff!$B:$B,$D150)+
SUMIFS(Payoff!$D:$D,Payoff!$A:$A,Exam!$E$1,Payoff!$B:$B,$E150)+
SUMIFS(Payoff!$D:$D,Payoff!$A:$A,Exam!$F$1,Payoff!$B:$B,$F150)+
SUMIFS(Payoff!$D:$D,Payoff!$A:$A,Exam!$G$1,Payoff!$B:$B,$G150)+
SUMIFS(Payoff!$D:$D,Payoff!$A:$A,Exam!$H$1,Payoff!$B:$B,$H150)+
SUMIFS(Payoff!$D:$D,Payoff!$A:$A,Exam!$I$1,Payoff!$B:$B,$I150)+
SUMIFS(Payoff!$D:$D,Payoff!$A:$A,Exam!$J$1,Payoff!$B:$B,$J150))</f>
        <v/>
      </c>
      <c r="M150" t="str">
        <f t="shared" si="4"/>
        <v/>
      </c>
    </row>
    <row r="151" spans="1:13" x14ac:dyDescent="0.25">
      <c r="A151">
        <v>150</v>
      </c>
      <c r="F151" s="1"/>
      <c r="K151" t="str">
        <f>IF(COUNTBLANK(C151:J151)=8,"",
SUMIFS(Payoff!$C:$C,Payoff!$A:$A,Exam!$C$1,Payoff!$B:$B,$C151)+
SUMIFS(Payoff!$C:$C,Payoff!$A:$A,Exam!$D$1,Payoff!$B:$B,$D151)+
SUMIFS(Payoff!$C:$C,Payoff!$A:$A,Exam!$E$1,Payoff!$B:$B,$E151)+
SUMIFS(Payoff!$C:$C,Payoff!$A:$A,Exam!$F$1,Payoff!$B:$B,$F151)+
SUMIFS(Payoff!$C:$C,Payoff!$A:$A,Exam!$G$1,Payoff!$B:$B,$G151)+
SUMIFS(Payoff!$C:$C,Payoff!$A:$A,Exam!$H$1,Payoff!$B:$B,$H151)+
SUMIFS(Payoff!$C:$C,Payoff!$A:$A,Exam!$I$1,Payoff!$B:$B,$I151)+
SUMIFS(Payoff!$C:$C,Payoff!$A:$A,Exam!$J$1,Payoff!$B:$B,$J151))</f>
        <v/>
      </c>
      <c r="L151" t="str">
        <f>IF(COUNTBLANK(C151:J151)=8,"",
SUMIFS(Payoff!$D:$D,Payoff!$A:$A,Exam!$C$1,Payoff!$B:$B,$C151)+
SUMIFS(Payoff!$D:$D,Payoff!$A:$A,Exam!$D$1,Payoff!$B:$B,$D151)+
SUMIFS(Payoff!$D:$D,Payoff!$A:$A,Exam!$E$1,Payoff!$B:$B,$E151)+
SUMIFS(Payoff!$D:$D,Payoff!$A:$A,Exam!$F$1,Payoff!$B:$B,$F151)+
SUMIFS(Payoff!$D:$D,Payoff!$A:$A,Exam!$G$1,Payoff!$B:$B,$G151)+
SUMIFS(Payoff!$D:$D,Payoff!$A:$A,Exam!$H$1,Payoff!$B:$B,$H151)+
SUMIFS(Payoff!$D:$D,Payoff!$A:$A,Exam!$I$1,Payoff!$B:$B,$I151)+
SUMIFS(Payoff!$D:$D,Payoff!$A:$A,Exam!$J$1,Payoff!$B:$B,$J151))</f>
        <v/>
      </c>
      <c r="M151" t="str">
        <f t="shared" si="4"/>
        <v/>
      </c>
    </row>
  </sheetData>
  <phoneticPr fontId="4" type="noConversion"/>
  <dataValidations count="2">
    <dataValidation type="list" allowBlank="1" showInputMessage="1" showErrorMessage="1" sqref="B2:B151" xr:uid="{9FF0FB0D-DDFD-4DF7-BCA2-15EA7CC53B12}">
      <formula1>"Yes, No"</formula1>
    </dataValidation>
    <dataValidation type="list" allowBlank="1" showInputMessage="1" showErrorMessage="1" sqref="N2:P151" xr:uid="{6CAFC6C2-5F9D-4B10-8225-05772BF592ED}">
      <formula1>"1,2,3,4,5,6,7"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79FFF61-65A9-4AB9-A838-9C304EFA7953}">
          <x14:formula1>
            <xm:f>Payoff!$B$2:$B$6</xm:f>
          </x14:formula1>
          <xm:sqref>C2:C151</xm:sqref>
        </x14:dataValidation>
        <x14:dataValidation type="list" allowBlank="1" showInputMessage="1" showErrorMessage="1" xr:uid="{B5E27C67-608D-4371-8265-D83971454333}">
          <x14:formula1>
            <xm:f>Payoff!$B$7:$B$11</xm:f>
          </x14:formula1>
          <xm:sqref>D2:D151</xm:sqref>
        </x14:dataValidation>
        <x14:dataValidation type="list" allowBlank="1" showInputMessage="1" showErrorMessage="1" xr:uid="{FBF255E4-7C10-445A-A51E-DCA1696F5712}">
          <x14:formula1>
            <xm:f>Payoff!$B$12:$B$13</xm:f>
          </x14:formula1>
          <xm:sqref>E2:E151</xm:sqref>
        </x14:dataValidation>
        <x14:dataValidation type="list" allowBlank="1" showInputMessage="1" showErrorMessage="1" xr:uid="{B8CAE5F6-C872-4843-B51B-1DFA4A25FD05}">
          <x14:formula1>
            <xm:f>Payoff!$B$14:$B$18</xm:f>
          </x14:formula1>
          <xm:sqref>F2:F151</xm:sqref>
        </x14:dataValidation>
        <x14:dataValidation type="list" allowBlank="1" showInputMessage="1" showErrorMessage="1" xr:uid="{EC1D0664-7446-48C2-B946-92E33EB2CFF0}">
          <x14:formula1>
            <xm:f>Payoff!$B$19:$B$23</xm:f>
          </x14:formula1>
          <xm:sqref>G2:G151</xm:sqref>
        </x14:dataValidation>
        <x14:dataValidation type="list" allowBlank="1" showInputMessage="1" showErrorMessage="1" xr:uid="{62C8508A-E6E8-49FF-AFE1-F83D33A2538B}">
          <x14:formula1>
            <xm:f>Payoff!$B$24:$B$28</xm:f>
          </x14:formula1>
          <xm:sqref>H2:H151</xm:sqref>
        </x14:dataValidation>
        <x14:dataValidation type="list" allowBlank="1" showInputMessage="1" showErrorMessage="1" xr:uid="{A4C48839-D871-4E91-9AFC-A7EFDD103EB4}">
          <x14:formula1>
            <xm:f>Payoff!$B$29:$B$33</xm:f>
          </x14:formula1>
          <xm:sqref>I2:I151</xm:sqref>
        </x14:dataValidation>
        <x14:dataValidation type="list" allowBlank="1" showInputMessage="1" showErrorMessage="1" xr:uid="{16307F70-D717-449B-BD29-0B0FFF22B5C4}">
          <x14:formula1>
            <xm:f>Payoff!$B$34:$B$38</xm:f>
          </x14:formula1>
          <xm:sqref>J2:J151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A5534-167F-45B7-A424-4987CAFFC8DE}">
  <dimension ref="A1:D42"/>
  <sheetViews>
    <sheetView topLeftCell="A7" workbookViewId="0">
      <selection activeCell="B19" sqref="B19:B23"/>
    </sheetView>
  </sheetViews>
  <sheetFormatPr defaultRowHeight="15" x14ac:dyDescent="0.25"/>
  <cols>
    <col min="1" max="1" width="26.140625" bestFit="1" customWidth="1"/>
    <col min="2" max="2" width="53.7109375" style="3" bestFit="1" customWidth="1"/>
    <col min="4" max="4" width="10" bestFit="1" customWidth="1"/>
  </cols>
  <sheetData>
    <row r="1" spans="1:4" x14ac:dyDescent="0.25">
      <c r="A1" t="s">
        <v>3</v>
      </c>
      <c r="B1" s="3" t="s">
        <v>2</v>
      </c>
      <c r="C1" t="s">
        <v>1</v>
      </c>
      <c r="D1" t="s">
        <v>0</v>
      </c>
    </row>
    <row r="2" spans="1:4" x14ac:dyDescent="0.25">
      <c r="A2" t="s">
        <v>4</v>
      </c>
      <c r="B2" s="3">
        <v>30000</v>
      </c>
      <c r="C2">
        <f>D6</f>
        <v>2250</v>
      </c>
      <c r="D2">
        <v>450</v>
      </c>
    </row>
    <row r="3" spans="1:4" x14ac:dyDescent="0.25">
      <c r="A3" t="s">
        <v>4</v>
      </c>
      <c r="B3" s="3">
        <v>33000</v>
      </c>
      <c r="C3">
        <v>1800</v>
      </c>
      <c r="D3">
        <v>900</v>
      </c>
    </row>
    <row r="4" spans="1:4" x14ac:dyDescent="0.25">
      <c r="A4" t="s">
        <v>4</v>
      </c>
      <c r="B4" s="3">
        <v>36000</v>
      </c>
      <c r="C4">
        <v>1350</v>
      </c>
      <c r="D4">
        <v>1350</v>
      </c>
    </row>
    <row r="5" spans="1:4" x14ac:dyDescent="0.25">
      <c r="A5" t="s">
        <v>4</v>
      </c>
      <c r="B5" s="3">
        <v>39000</v>
      </c>
      <c r="C5">
        <v>900</v>
      </c>
      <c r="D5">
        <v>1800</v>
      </c>
    </row>
    <row r="6" spans="1:4" x14ac:dyDescent="0.25">
      <c r="A6" t="s">
        <v>4</v>
      </c>
      <c r="B6" s="3">
        <v>42000</v>
      </c>
      <c r="C6">
        <v>450</v>
      </c>
      <c r="D6">
        <v>2250</v>
      </c>
    </row>
    <row r="7" spans="1:4" x14ac:dyDescent="0.25">
      <c r="A7" t="s">
        <v>5</v>
      </c>
      <c r="B7" s="3" t="s">
        <v>6</v>
      </c>
      <c r="C7">
        <v>350</v>
      </c>
      <c r="D7">
        <v>230</v>
      </c>
    </row>
    <row r="8" spans="1:4" x14ac:dyDescent="0.25">
      <c r="A8" t="s">
        <v>5</v>
      </c>
      <c r="B8" s="3" t="s">
        <v>7</v>
      </c>
      <c r="C8">
        <v>280</v>
      </c>
      <c r="D8">
        <v>460</v>
      </c>
    </row>
    <row r="9" spans="1:4" x14ac:dyDescent="0.25">
      <c r="A9" t="s">
        <v>5</v>
      </c>
      <c r="B9" s="3" t="s">
        <v>8</v>
      </c>
      <c r="C9">
        <v>210</v>
      </c>
      <c r="D9">
        <v>690</v>
      </c>
    </row>
    <row r="10" spans="1:4" x14ac:dyDescent="0.25">
      <c r="A10" t="s">
        <v>5</v>
      </c>
      <c r="B10" s="3" t="s">
        <v>9</v>
      </c>
      <c r="C10">
        <v>140</v>
      </c>
      <c r="D10">
        <v>920</v>
      </c>
    </row>
    <row r="11" spans="1:4" x14ac:dyDescent="0.25">
      <c r="A11" t="s">
        <v>5</v>
      </c>
      <c r="B11" s="3" t="s">
        <v>10</v>
      </c>
      <c r="C11">
        <v>70</v>
      </c>
      <c r="D11">
        <v>1150</v>
      </c>
    </row>
    <row r="12" spans="1:4" x14ac:dyDescent="0.25">
      <c r="A12" t="s">
        <v>11</v>
      </c>
      <c r="B12" s="3" t="s">
        <v>12</v>
      </c>
      <c r="C12">
        <v>1400</v>
      </c>
      <c r="D12">
        <v>280</v>
      </c>
    </row>
    <row r="13" spans="1:4" x14ac:dyDescent="0.25">
      <c r="A13" t="s">
        <v>11</v>
      </c>
      <c r="B13" s="3" t="s">
        <v>13</v>
      </c>
      <c r="C13">
        <v>280</v>
      </c>
      <c r="D13">
        <v>1400</v>
      </c>
    </row>
    <row r="14" spans="1:4" x14ac:dyDescent="0.25">
      <c r="A14" t="s">
        <v>14</v>
      </c>
      <c r="B14" s="3" t="s">
        <v>15</v>
      </c>
      <c r="C14">
        <v>900</v>
      </c>
      <c r="D14">
        <v>360</v>
      </c>
    </row>
    <row r="15" spans="1:4" x14ac:dyDescent="0.25">
      <c r="A15" t="s">
        <v>14</v>
      </c>
      <c r="B15" s="3" t="s">
        <v>16</v>
      </c>
      <c r="C15">
        <v>720</v>
      </c>
      <c r="D15">
        <v>720</v>
      </c>
    </row>
    <row r="16" spans="1:4" x14ac:dyDescent="0.25">
      <c r="A16" t="s">
        <v>14</v>
      </c>
      <c r="B16" s="3" t="s">
        <v>19</v>
      </c>
      <c r="C16">
        <v>540</v>
      </c>
      <c r="D16">
        <v>1080</v>
      </c>
    </row>
    <row r="17" spans="1:4" x14ac:dyDescent="0.25">
      <c r="A17" t="s">
        <v>14</v>
      </c>
      <c r="B17" s="3" t="s">
        <v>18</v>
      </c>
      <c r="C17">
        <v>360</v>
      </c>
      <c r="D17">
        <v>1440</v>
      </c>
    </row>
    <row r="18" spans="1:4" x14ac:dyDescent="0.25">
      <c r="A18" t="s">
        <v>14</v>
      </c>
      <c r="B18" s="3" t="s">
        <v>17</v>
      </c>
      <c r="C18">
        <v>180</v>
      </c>
      <c r="D18">
        <v>1800</v>
      </c>
    </row>
    <row r="19" spans="1:4" x14ac:dyDescent="0.25">
      <c r="A19" t="s">
        <v>20</v>
      </c>
      <c r="B19" s="3" t="s">
        <v>21</v>
      </c>
      <c r="C19">
        <v>330</v>
      </c>
      <c r="D19">
        <v>330</v>
      </c>
    </row>
    <row r="20" spans="1:4" x14ac:dyDescent="0.25">
      <c r="A20" t="s">
        <v>20</v>
      </c>
      <c r="B20" s="3" t="s">
        <v>22</v>
      </c>
      <c r="C20">
        <v>660</v>
      </c>
      <c r="D20">
        <v>660</v>
      </c>
    </row>
    <row r="21" spans="1:4" x14ac:dyDescent="0.25">
      <c r="A21" t="s">
        <v>20</v>
      </c>
      <c r="B21" s="3" t="s">
        <v>23</v>
      </c>
      <c r="C21">
        <v>990</v>
      </c>
      <c r="D21">
        <v>990</v>
      </c>
    </row>
    <row r="22" spans="1:4" x14ac:dyDescent="0.25">
      <c r="A22" t="s">
        <v>20</v>
      </c>
      <c r="B22" s="3" t="s">
        <v>24</v>
      </c>
      <c r="C22">
        <v>1320</v>
      </c>
      <c r="D22">
        <v>1320</v>
      </c>
    </row>
    <row r="23" spans="1:4" x14ac:dyDescent="0.25">
      <c r="A23" t="s">
        <v>20</v>
      </c>
      <c r="B23" s="3" t="s">
        <v>25</v>
      </c>
      <c r="C23">
        <v>1650</v>
      </c>
      <c r="D23">
        <v>1650</v>
      </c>
    </row>
    <row r="24" spans="1:4" x14ac:dyDescent="0.25">
      <c r="A24" t="s">
        <v>39</v>
      </c>
      <c r="B24" s="3" t="s">
        <v>40</v>
      </c>
      <c r="C24">
        <v>500</v>
      </c>
      <c r="D24">
        <v>100</v>
      </c>
    </row>
    <row r="25" spans="1:4" x14ac:dyDescent="0.25">
      <c r="A25" t="s">
        <v>39</v>
      </c>
      <c r="B25" s="3" t="s">
        <v>41</v>
      </c>
      <c r="C25">
        <v>400</v>
      </c>
      <c r="D25">
        <v>200</v>
      </c>
    </row>
    <row r="26" spans="1:4" x14ac:dyDescent="0.25">
      <c r="A26" t="s">
        <v>39</v>
      </c>
      <c r="B26" s="3" t="s">
        <v>42</v>
      </c>
      <c r="C26">
        <v>300</v>
      </c>
      <c r="D26">
        <v>300</v>
      </c>
    </row>
    <row r="27" spans="1:4" x14ac:dyDescent="0.25">
      <c r="A27" t="s">
        <v>39</v>
      </c>
      <c r="B27" s="3" t="s">
        <v>43</v>
      </c>
      <c r="C27">
        <v>200</v>
      </c>
      <c r="D27">
        <v>400</v>
      </c>
    </row>
    <row r="28" spans="1:4" x14ac:dyDescent="0.25">
      <c r="A28" t="s">
        <v>39</v>
      </c>
      <c r="B28" s="3" t="s">
        <v>44</v>
      </c>
      <c r="C28">
        <v>100</v>
      </c>
      <c r="D28">
        <v>500</v>
      </c>
    </row>
    <row r="29" spans="1:4" x14ac:dyDescent="0.25">
      <c r="A29" t="s">
        <v>62</v>
      </c>
      <c r="B29" s="3" t="s">
        <v>26</v>
      </c>
      <c r="C29">
        <v>1800</v>
      </c>
      <c r="D29">
        <v>180</v>
      </c>
    </row>
    <row r="30" spans="1:4" x14ac:dyDescent="0.25">
      <c r="A30" t="s">
        <v>62</v>
      </c>
      <c r="B30" s="3" t="s">
        <v>27</v>
      </c>
      <c r="C30">
        <v>1440</v>
      </c>
      <c r="D30">
        <v>360</v>
      </c>
    </row>
    <row r="31" spans="1:4" x14ac:dyDescent="0.25">
      <c r="A31" t="s">
        <v>62</v>
      </c>
      <c r="B31" s="3" t="s">
        <v>28</v>
      </c>
      <c r="C31">
        <v>1080</v>
      </c>
      <c r="D31">
        <v>540</v>
      </c>
    </row>
    <row r="32" spans="1:4" x14ac:dyDescent="0.25">
      <c r="A32" t="s">
        <v>62</v>
      </c>
      <c r="B32" s="3" t="s">
        <v>29</v>
      </c>
      <c r="C32">
        <v>720</v>
      </c>
      <c r="D32">
        <v>720</v>
      </c>
    </row>
    <row r="33" spans="1:4" x14ac:dyDescent="0.25">
      <c r="A33" t="s">
        <v>62</v>
      </c>
      <c r="B33" s="3" t="s">
        <v>30</v>
      </c>
      <c r="C33">
        <v>360</v>
      </c>
      <c r="D33">
        <v>900</v>
      </c>
    </row>
    <row r="34" spans="1:4" x14ac:dyDescent="0.25">
      <c r="A34" t="s">
        <v>31</v>
      </c>
      <c r="B34" s="3" t="s">
        <v>32</v>
      </c>
      <c r="C34">
        <v>1150</v>
      </c>
      <c r="D34">
        <v>70</v>
      </c>
    </row>
    <row r="35" spans="1:4" x14ac:dyDescent="0.25">
      <c r="A35" t="s">
        <v>31</v>
      </c>
      <c r="B35" s="3" t="s">
        <v>33</v>
      </c>
      <c r="C35">
        <v>920</v>
      </c>
      <c r="D35">
        <v>140</v>
      </c>
    </row>
    <row r="36" spans="1:4" x14ac:dyDescent="0.25">
      <c r="A36" t="s">
        <v>31</v>
      </c>
      <c r="B36" s="3" t="s">
        <v>34</v>
      </c>
      <c r="C36">
        <v>690</v>
      </c>
      <c r="D36">
        <v>210</v>
      </c>
    </row>
    <row r="37" spans="1:4" x14ac:dyDescent="0.25">
      <c r="A37" t="s">
        <v>31</v>
      </c>
      <c r="B37" s="3" t="s">
        <v>35</v>
      </c>
      <c r="C37">
        <v>460</v>
      </c>
      <c r="D37">
        <v>280</v>
      </c>
    </row>
    <row r="38" spans="1:4" x14ac:dyDescent="0.25">
      <c r="A38" t="s">
        <v>31</v>
      </c>
      <c r="B38" s="3" t="s">
        <v>36</v>
      </c>
      <c r="C38">
        <v>230</v>
      </c>
      <c r="D38">
        <v>350</v>
      </c>
    </row>
    <row r="41" spans="1:4" x14ac:dyDescent="0.25">
      <c r="A41" t="s">
        <v>37</v>
      </c>
      <c r="C41">
        <f>SUM(C38,C33,C28,C19,C18,C13,C11,C6)</f>
        <v>2000</v>
      </c>
      <c r="D41">
        <f>SUM(D2,D7,D12,D14,D19,D24,D29,D34)</f>
        <v>2000</v>
      </c>
    </row>
    <row r="42" spans="1:4" x14ac:dyDescent="0.25">
      <c r="A42" t="s">
        <v>38</v>
      </c>
      <c r="C42">
        <f>SUM(C38,C35,C29,C24,C23,C14,C12,C7,C2)</f>
        <v>10000</v>
      </c>
      <c r="D42">
        <f>SUM(D6,D11,D13,D18,D23,D28,D33,D38)</f>
        <v>10000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</vt:lpstr>
      <vt:lpstr>Payoff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Warren Tierney</dc:creator>
  <cp:lastModifiedBy>Eric Uhlmann</cp:lastModifiedBy>
  <dcterms:created xsi:type="dcterms:W3CDTF">2019-02-23T09:32:49Z</dcterms:created>
  <dcterms:modified xsi:type="dcterms:W3CDTF">2021-11-29T02:32:20Z</dcterms:modified>
</cp:coreProperties>
</file>