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C:\Users\Horacio Falcao\Dropbox\02 INSEAD\03 - Admin\00 NCMC\02 - NCW\Negotiation Cases\Art Case\"/>
    </mc:Choice>
  </mc:AlternateContent>
  <xr:revisionPtr revIDLastSave="0" documentId="13_ncr:1_{E48E3C63-9839-4F23-AEA1-3373FEF89B84}" xr6:coauthVersionLast="47" xr6:coauthVersionMax="47" xr10:uidLastSave="{00000000-0000-0000-0000-000000000000}"/>
  <bookViews>
    <workbookView xWindow="-98" yWindow="-98" windowWidth="21795" windowHeight="13875" xr2:uid="{00000000-000D-0000-FFFF-FFFF00000000}"/>
  </bookViews>
  <sheets>
    <sheet name="Graph" sheetId="2" r:id="rId1"/>
  </sheet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81" i="2" l="1"/>
  <c r="R82" i="2"/>
  <c r="R83" i="2"/>
  <c r="R84" i="2"/>
  <c r="R85" i="2"/>
  <c r="R86" i="2"/>
  <c r="Q86" i="2"/>
  <c r="Q85" i="2"/>
  <c r="Q84" i="2"/>
  <c r="Q83" i="2"/>
  <c r="Q82" i="2"/>
  <c r="Q81" i="2"/>
  <c r="P77" i="2"/>
  <c r="P76" i="2"/>
  <c r="R76" i="2"/>
  <c r="S76" i="2"/>
  <c r="T76" i="2"/>
  <c r="U76" i="2"/>
  <c r="V76" i="2"/>
  <c r="R77" i="2"/>
  <c r="S77" i="2"/>
  <c r="T77" i="2"/>
  <c r="U77" i="2"/>
  <c r="V77" i="2"/>
  <c r="Q77" i="2"/>
  <c r="Q76" i="2"/>
  <c r="P86" i="2"/>
  <c r="P85" i="2"/>
  <c r="P84" i="2"/>
  <c r="P83" i="2"/>
  <c r="P82" i="2"/>
  <c r="P81" i="2"/>
</calcChain>
</file>

<file path=xl/sharedStrings.xml><?xml version="1.0" encoding="utf-8"?>
<sst xmlns="http://schemas.openxmlformats.org/spreadsheetml/2006/main" count="102" uniqueCount="30">
  <si>
    <t xml:space="preserve"> </t>
  </si>
  <si>
    <t>Final Price</t>
  </si>
  <si>
    <t>Art Case</t>
  </si>
  <si>
    <t>DealOrNot</t>
  </si>
  <si>
    <t>Yes</t>
  </si>
  <si>
    <t>No</t>
  </si>
  <si>
    <t>Min</t>
  </si>
  <si>
    <t>Max</t>
  </si>
  <si>
    <t>Mean</t>
  </si>
  <si>
    <t>Standard deviation</t>
  </si>
  <si>
    <t>Mode</t>
  </si>
  <si>
    <t>Median</t>
  </si>
  <si>
    <t>PartOfPermanentCollection</t>
  </si>
  <si>
    <t>Centerpiece</t>
  </si>
  <si>
    <t>OwnAreaInMuseum</t>
  </si>
  <si>
    <t>ShowFilmsAboutArtist</t>
  </si>
  <si>
    <t>ShareRevenues</t>
  </si>
  <si>
    <t>CuratorNameOnInvoice</t>
  </si>
  <si>
    <t>Answer</t>
  </si>
  <si>
    <t>OtherAspectsOfAgreement</t>
  </si>
  <si>
    <t xml:space="preserve">GalleryOwnerRelationshipRating </t>
  </si>
  <si>
    <t xml:space="preserve">MuseumDirectorRelationshipRating </t>
  </si>
  <si>
    <t>Agree to exhibit further Hilario paintings</t>
  </si>
  <si>
    <t>Agree to personal apperance by Hilario</t>
  </si>
  <si>
    <t>PairNumber</t>
  </si>
  <si>
    <t>FinalPrice</t>
  </si>
  <si>
    <t>In order to modify the graph, input the new values in the Final Price column (D). In order to remove teams from the graph, select the graph and move the blue box that appears around cell range D5</t>
  </si>
  <si>
    <t>dfgdfgdfgf</t>
  </si>
  <si>
    <t>In order to modify the figure, input the new values in the RelationshipRating  columns (L:M). In order to remove negotiation pairs from the figure, select the figure and move the blue box that appears around cell range L5 and M5</t>
  </si>
  <si>
    <t>Art Case Results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</si>
</sst>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Arial"/>
    </font>
    <font>
      <sz val="12"/>
      <name val="Times New Roman"/>
      <family val="1"/>
    </font>
    <font>
      <b/>
      <sz val="10"/>
      <name val="Arial"/>
      <family val="2"/>
    </font>
    <font>
      <sz val="10"/>
      <name val="Arial"/>
      <family val="2"/>
    </font>
    <font>
      <sz val="10"/>
      <name val="Arial"/>
      <family val="2"/>
    </font>
    <font>
      <b/>
      <sz val="10"/>
      <color theme="0"/>
      <name val="Arial"/>
      <family val="2"/>
    </font>
    <font>
      <sz val="8"/>
      <name val="Arial"/>
      <family val="2"/>
    </font>
    <font>
      <i/>
      <sz val="10"/>
      <color rgb="FF000000"/>
      <name val="Arial"/>
      <family val="2"/>
    </font>
    <font>
      <sz val="12"/>
      <color rgb="FF000000"/>
      <name val="Arial"/>
      <family val="2"/>
    </font>
    <font>
      <sz val="36"/>
      <name val="Arial"/>
      <family val="2"/>
    </font>
  </fonts>
  <fills count="7">
    <fill>
      <patternFill patternType="none"/>
    </fill>
    <fill>
      <patternFill patternType="gray125"/>
    </fill>
    <fill>
      <patternFill patternType="solid">
        <fgColor theme="6" tint="0.39997558519241921"/>
        <bgColor indexed="64"/>
      </patternFill>
    </fill>
    <fill>
      <patternFill patternType="solid">
        <fgColor theme="9" tint="0.59999389629810485"/>
        <bgColor indexed="64"/>
      </patternFill>
    </fill>
    <fill>
      <patternFill patternType="solid">
        <fgColor theme="1" tint="4.9989318521683403E-2"/>
        <bgColor indexed="64"/>
      </patternFill>
    </fill>
    <fill>
      <patternFill patternType="solid">
        <fgColor theme="0"/>
        <bgColor indexed="64"/>
      </patternFill>
    </fill>
    <fill>
      <patternFill patternType="solid">
        <fgColor rgb="FFFFFFCC"/>
        <bgColor indexed="64"/>
      </patternFill>
    </fill>
  </fills>
  <borders count="1">
    <border>
      <left/>
      <right/>
      <top/>
      <bottom/>
      <diagonal/>
    </border>
  </borders>
  <cellStyleXfs count="2">
    <xf numFmtId="0" fontId="0" fillId="0" borderId="0"/>
    <xf numFmtId="9" fontId="4" fillId="0" borderId="0" applyFont="0" applyFill="0" applyBorder="0" applyAlignment="0" applyProtection="0"/>
  </cellStyleXfs>
  <cellXfs count="15">
    <xf numFmtId="0" fontId="0" fillId="0" borderId="0" xfId="0"/>
    <xf numFmtId="0" fontId="3" fillId="0" borderId="0" xfId="0" applyFont="1"/>
    <xf numFmtId="0" fontId="3" fillId="3" borderId="0" xfId="0" applyFont="1" applyFill="1" applyAlignment="1">
      <alignment horizontal="center"/>
    </xf>
    <xf numFmtId="0" fontId="2" fillId="2" borderId="0" xfId="0" applyFont="1" applyFill="1" applyAlignment="1">
      <alignment horizontal="center"/>
    </xf>
    <xf numFmtId="0" fontId="2" fillId="6" borderId="0" xfId="0" applyFont="1" applyFill="1" applyAlignment="1">
      <alignment horizontal="center" vertical="center" wrapText="1"/>
    </xf>
    <xf numFmtId="0" fontId="9" fillId="0" borderId="0" xfId="0" applyFont="1"/>
    <xf numFmtId="0" fontId="7"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1" fillId="0" borderId="0" xfId="0" applyFont="1" applyAlignment="1">
      <alignment horizontal="center" vertical="center"/>
    </xf>
    <xf numFmtId="0" fontId="0" fillId="0" borderId="0" xfId="0" applyAlignment="1">
      <alignment horizontal="center" vertical="center" wrapText="1"/>
    </xf>
    <xf numFmtId="0" fontId="5" fillId="4" borderId="0" xfId="0" applyFont="1" applyFill="1" applyAlignment="1">
      <alignment horizontal="center" vertical="center"/>
    </xf>
    <xf numFmtId="9" fontId="0" fillId="0" borderId="0" xfId="1" applyFont="1" applyAlignment="1">
      <alignment horizontal="center" vertical="center"/>
    </xf>
    <xf numFmtId="2" fontId="0" fillId="5" borderId="0" xfId="0" applyNumberFormat="1" applyFill="1" applyAlignment="1">
      <alignment horizontal="center" vertical="center"/>
    </xf>
    <xf numFmtId="0" fontId="0" fillId="5" borderId="0" xfId="0" applyFill="1" applyAlignment="1">
      <alignment horizontal="center" vertical="center"/>
    </xf>
  </cellXfs>
  <cellStyles count="2">
    <cellStyle name="Normal" xfId="0" builtinId="0"/>
    <cellStyle name="Per cent" xfId="1" builtinId="5"/>
  </cellStyles>
  <dxfs count="14">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numFmt numFmtId="0" formatCode="General"/>
      <alignment horizontal="center" vertical="center" textRotation="0" indent="0" justifyLastLine="0" shrinkToFit="0" readingOrder="0"/>
    </dxf>
    <dxf>
      <numFmt numFmtId="0" formatCode="General"/>
      <alignment horizontal="center" vertical="center" textRotation="0" indent="0" justifyLastLine="0" shrinkToFit="0" readingOrder="0"/>
    </dxf>
    <dxf>
      <numFmt numFmtId="0" formatCode="General"/>
      <fill>
        <patternFill patternType="solid">
          <fgColor indexed="64"/>
          <bgColor theme="9" tint="0.59999389629810485"/>
        </patternFill>
      </fill>
      <alignment horizontal="center" vertical="bottom" textRotation="0" wrapText="0" indent="0" justifyLastLine="0" shrinkToFit="0" readingOrder="0"/>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spc="0" baseline="0">
                <a:solidFill>
                  <a:schemeClr val="tx1">
                    <a:lumMod val="65000"/>
                    <a:lumOff val="35000"/>
                  </a:schemeClr>
                </a:solidFill>
                <a:latin typeface="Georgia" panose="02040502050405020303" pitchFamily="18" charset="0"/>
                <a:ea typeface="+mn-ea"/>
                <a:cs typeface="+mn-cs"/>
              </a:defRPr>
            </a:pPr>
            <a:r>
              <a:rPr lang="en-IE" sz="2000" b="1">
                <a:latin typeface="Georgia" panose="02040502050405020303" pitchFamily="18" charset="0"/>
              </a:rPr>
              <a:t>Art Case - Final</a:t>
            </a:r>
            <a:r>
              <a:rPr lang="en-IE" sz="2000" b="1" baseline="0">
                <a:latin typeface="Georgia" panose="02040502050405020303" pitchFamily="18" charset="0"/>
              </a:rPr>
              <a:t> Price</a:t>
            </a:r>
            <a:r>
              <a:rPr lang="en-IE" sz="2000" b="1">
                <a:latin typeface="Georgia" panose="02040502050405020303" pitchFamily="18" charset="0"/>
              </a:rPr>
              <a:t> </a:t>
            </a:r>
          </a:p>
        </c:rich>
      </c:tx>
      <c:layout>
        <c:manualLayout>
          <c:xMode val="edge"/>
          <c:yMode val="edge"/>
          <c:x val="0.41427893321845405"/>
          <c:y val="3.1642199386093688E-2"/>
        </c:manualLayout>
      </c:layout>
      <c:overlay val="0"/>
      <c:spPr>
        <a:noFill/>
        <a:ln>
          <a:noFill/>
        </a:ln>
        <a:effectLst/>
      </c:spPr>
      <c:txPr>
        <a:bodyPr rot="0" spcFirstLastPara="1" vertOverflow="ellipsis" vert="horz" wrap="square" anchor="ctr" anchorCtr="1"/>
        <a:lstStyle/>
        <a:p>
          <a:pPr>
            <a:defRPr sz="2000" b="1" i="0" u="none" strike="noStrike" kern="1200" spc="0" baseline="0">
              <a:solidFill>
                <a:schemeClr val="tx1">
                  <a:lumMod val="65000"/>
                  <a:lumOff val="35000"/>
                </a:schemeClr>
              </a:solidFill>
              <a:latin typeface="Georgia" panose="02040502050405020303" pitchFamily="18" charset="0"/>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1.8808118108917381E-2"/>
          <c:y val="0.12442419530966814"/>
          <c:w val="0.98119188189108264"/>
          <c:h val="0.81739297673997646"/>
        </c:manualLayout>
      </c:layout>
      <c:bar3DChart>
        <c:barDir val="col"/>
        <c:grouping val="clustered"/>
        <c:varyColors val="0"/>
        <c:ser>
          <c:idx val="0"/>
          <c:order val="0"/>
          <c:spPr>
            <a:solidFill>
              <a:schemeClr val="accent3">
                <a:lumMod val="75000"/>
              </a:schemeClr>
            </a:solidFill>
            <a:ln>
              <a:noFill/>
            </a:ln>
            <a:effectLst/>
            <a:sp3d/>
          </c:spPr>
          <c:invertIfNegative val="0"/>
          <c:val>
            <c:numRef>
              <c:f>Graph!$D$4:$D$153</c:f>
              <c:numCache>
                <c:formatCode>General</c:formatCode>
                <c:ptCount val="150"/>
                <c:pt idx="0">
                  <c:v>650000</c:v>
                </c:pt>
                <c:pt idx="1">
                  <c:v>400000</c:v>
                </c:pt>
                <c:pt idx="2">
                  <c:v>100000</c:v>
                </c:pt>
                <c:pt idx="3">
                  <c:v>100000000</c:v>
                </c:pt>
                <c:pt idx="4">
                  <c:v>100000</c:v>
                </c:pt>
                <c:pt idx="5">
                  <c:v>10000</c:v>
                </c:pt>
                <c:pt idx="6">
                  <c:v>50000</c:v>
                </c:pt>
                <c:pt idx="8">
                  <c:v>10000000000</c:v>
                </c:pt>
                <c:pt idx="9">
                  <c:v>5000</c:v>
                </c:pt>
                <c:pt idx="10">
                  <c:v>5000</c:v>
                </c:pt>
                <c:pt idx="11">
                  <c:v>5000</c:v>
                </c:pt>
                <c:pt idx="12">
                  <c:v>5000</c:v>
                </c:pt>
                <c:pt idx="13">
                  <c:v>100000</c:v>
                </c:pt>
              </c:numCache>
            </c:numRef>
          </c:val>
          <c:extLst>
            <c:ext xmlns:c15="http://schemas.microsoft.com/office/drawing/2012/chart" uri="{02D57815-91ED-43cb-92C2-25804820EDAC}">
              <c15:filteredSeriesTitle>
                <c15:tx>
                  <c:strRef>
                    <c:extLst>
                      <c:ext uri="{02D57815-91ED-43cb-92C2-25804820EDAC}">
                        <c15:formulaRef>
                          <c15:sqref>Graph!#REF!</c15:sqref>
                        </c15:formulaRef>
                      </c:ext>
                    </c:extLst>
                    <c:strCache>
                      <c:ptCount val="1"/>
                      <c:pt idx="0">
                        <c:v>#REF!</c:v>
                      </c:pt>
                    </c:strCache>
                  </c:strRef>
                </c15:tx>
              </c15:filteredSeriesTitle>
            </c:ext>
            <c:ext xmlns:c16="http://schemas.microsoft.com/office/drawing/2014/chart" uri="{C3380CC4-5D6E-409C-BE32-E72D297353CC}">
              <c16:uniqueId val="{00000000-F546-452E-99CB-EF523E395A01}"/>
            </c:ext>
          </c:extLst>
        </c:ser>
        <c:dLbls>
          <c:showLegendKey val="0"/>
          <c:showVal val="0"/>
          <c:showCatName val="0"/>
          <c:showSerName val="0"/>
          <c:showPercent val="0"/>
          <c:showBubbleSize val="0"/>
        </c:dLbls>
        <c:gapWidth val="150"/>
        <c:shape val="box"/>
        <c:axId val="1223674128"/>
        <c:axId val="1223669136"/>
        <c:axId val="0"/>
      </c:bar3DChart>
      <c:catAx>
        <c:axId val="1223674128"/>
        <c:scaling>
          <c:orientation val="minMax"/>
        </c:scaling>
        <c:delete val="0"/>
        <c:axPos val="b"/>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libri (Body)"/>
                <a:ea typeface="+mn-ea"/>
                <a:cs typeface="+mn-cs"/>
              </a:defRPr>
            </a:pPr>
            <a:endParaRPr lang="en-US"/>
          </a:p>
        </c:txPr>
        <c:crossAx val="1223669136"/>
        <c:crosses val="autoZero"/>
        <c:auto val="1"/>
        <c:lblAlgn val="ctr"/>
        <c:lblOffset val="100"/>
        <c:noMultiLvlLbl val="0"/>
      </c:catAx>
      <c:valAx>
        <c:axId val="1223669136"/>
        <c:scaling>
          <c:orientation val="minMax"/>
          <c:max val="10000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236741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E" sz="1800" b="1" i="0" baseline="0">
                <a:effectLst/>
              </a:rPr>
              <a:t>Art Case </a:t>
            </a:r>
            <a:r>
              <a:rPr lang="en-IE" sz="1800" b="1" i="0" u="none" strike="noStrike" kern="1200" spc="0" baseline="0">
                <a:solidFill>
                  <a:sysClr val="windowText" lastClr="000000">
                    <a:lumMod val="65000"/>
                    <a:lumOff val="35000"/>
                  </a:sysClr>
                </a:solidFill>
                <a:effectLst/>
                <a:latin typeface="+mn-lt"/>
                <a:ea typeface="+mn-ea"/>
                <a:cs typeface="+mn-cs"/>
              </a:rPr>
              <a:t>- </a:t>
            </a:r>
            <a:r>
              <a:rPr lang="en-US" sz="1800" b="1" i="0" u="none" strike="noStrike" kern="1200" spc="0" baseline="0">
                <a:solidFill>
                  <a:sysClr val="windowText" lastClr="000000">
                    <a:lumMod val="65000"/>
                    <a:lumOff val="35000"/>
                  </a:sysClr>
                </a:solidFill>
                <a:effectLst/>
                <a:latin typeface="+mn-lt"/>
                <a:ea typeface="+mn-ea"/>
                <a:cs typeface="+mn-cs"/>
              </a:rPr>
              <a:t>GalleryOwner/MuseumDirector </a:t>
            </a:r>
            <a:endParaRPr lang="en-IE" sz="1800" b="1" i="0" u="none" strike="noStrike" kern="1200" spc="0" baseline="0">
              <a:solidFill>
                <a:sysClr val="windowText" lastClr="000000">
                  <a:lumMod val="65000"/>
                  <a:lumOff val="35000"/>
                </a:sysClr>
              </a:solidFill>
              <a:effectLst/>
              <a:latin typeface="+mn-lt"/>
              <a:ea typeface="+mn-ea"/>
              <a:cs typeface="+mn-cs"/>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Graph!$L$3</c:f>
              <c:strCache>
                <c:ptCount val="1"/>
                <c:pt idx="0">
                  <c:v>GalleryOwnerRelationshipRating </c:v>
                </c:pt>
              </c:strCache>
            </c:strRef>
          </c:tx>
          <c:spPr>
            <a:solidFill>
              <a:schemeClr val="accent1"/>
            </a:solidFill>
            <a:ln>
              <a:noFill/>
            </a:ln>
            <a:effectLst/>
          </c:spPr>
          <c:invertIfNegative val="0"/>
          <c:val>
            <c:numRef>
              <c:f>Graph!$L$4:$L$153</c:f>
              <c:numCache>
                <c:formatCode>General</c:formatCode>
                <c:ptCount val="150"/>
                <c:pt idx="0">
                  <c:v>5</c:v>
                </c:pt>
                <c:pt idx="1">
                  <c:v>1</c:v>
                </c:pt>
                <c:pt idx="2">
                  <c:v>2</c:v>
                </c:pt>
                <c:pt idx="3">
                  <c:v>4</c:v>
                </c:pt>
                <c:pt idx="4">
                  <c:v>1</c:v>
                </c:pt>
                <c:pt idx="5">
                  <c:v>1</c:v>
                </c:pt>
                <c:pt idx="6">
                  <c:v>3</c:v>
                </c:pt>
                <c:pt idx="7">
                  <c:v>3</c:v>
                </c:pt>
                <c:pt idx="8">
                  <c:v>2</c:v>
                </c:pt>
                <c:pt idx="9">
                  <c:v>2</c:v>
                </c:pt>
                <c:pt idx="10">
                  <c:v>2</c:v>
                </c:pt>
                <c:pt idx="11">
                  <c:v>2</c:v>
                </c:pt>
                <c:pt idx="12">
                  <c:v>2</c:v>
                </c:pt>
                <c:pt idx="27">
                  <c:v>7</c:v>
                </c:pt>
                <c:pt idx="148">
                  <c:v>6</c:v>
                </c:pt>
              </c:numCache>
            </c:numRef>
          </c:val>
          <c:extLst>
            <c:ext xmlns:c16="http://schemas.microsoft.com/office/drawing/2014/chart" uri="{C3380CC4-5D6E-409C-BE32-E72D297353CC}">
              <c16:uniqueId val="{00000000-B85E-41E8-9A28-A83F2137A0F9}"/>
            </c:ext>
          </c:extLst>
        </c:ser>
        <c:ser>
          <c:idx val="1"/>
          <c:order val="1"/>
          <c:tx>
            <c:strRef>
              <c:f>Graph!$M$3</c:f>
              <c:strCache>
                <c:ptCount val="1"/>
                <c:pt idx="0">
                  <c:v>MuseumDirectorRelationshipRating </c:v>
                </c:pt>
              </c:strCache>
            </c:strRef>
          </c:tx>
          <c:spPr>
            <a:solidFill>
              <a:schemeClr val="accent2"/>
            </a:solidFill>
            <a:ln>
              <a:noFill/>
            </a:ln>
            <a:effectLst/>
          </c:spPr>
          <c:invertIfNegative val="0"/>
          <c:val>
            <c:numRef>
              <c:f>Graph!$M$4:$M$153</c:f>
              <c:numCache>
                <c:formatCode>General</c:formatCode>
                <c:ptCount val="150"/>
                <c:pt idx="0">
                  <c:v>3</c:v>
                </c:pt>
                <c:pt idx="1">
                  <c:v>3</c:v>
                </c:pt>
                <c:pt idx="2">
                  <c:v>4</c:v>
                </c:pt>
                <c:pt idx="3">
                  <c:v>4</c:v>
                </c:pt>
                <c:pt idx="4">
                  <c:v>7</c:v>
                </c:pt>
                <c:pt idx="5">
                  <c:v>7</c:v>
                </c:pt>
                <c:pt idx="6">
                  <c:v>1</c:v>
                </c:pt>
                <c:pt idx="7">
                  <c:v>5</c:v>
                </c:pt>
                <c:pt idx="8">
                  <c:v>2</c:v>
                </c:pt>
                <c:pt idx="14">
                  <c:v>3</c:v>
                </c:pt>
                <c:pt idx="26">
                  <c:v>2</c:v>
                </c:pt>
                <c:pt idx="27">
                  <c:v>1</c:v>
                </c:pt>
                <c:pt idx="148">
                  <c:v>1</c:v>
                </c:pt>
              </c:numCache>
            </c:numRef>
          </c:val>
          <c:extLst>
            <c:ext xmlns:c16="http://schemas.microsoft.com/office/drawing/2014/chart" uri="{C3380CC4-5D6E-409C-BE32-E72D297353CC}">
              <c16:uniqueId val="{00000001-B85E-41E8-9A28-A83F2137A0F9}"/>
            </c:ext>
          </c:extLst>
        </c:ser>
        <c:dLbls>
          <c:showLegendKey val="0"/>
          <c:showVal val="0"/>
          <c:showCatName val="0"/>
          <c:showSerName val="0"/>
          <c:showPercent val="0"/>
          <c:showBubbleSize val="0"/>
        </c:dLbls>
        <c:gapWidth val="219"/>
        <c:overlap val="-27"/>
        <c:axId val="441148920"/>
        <c:axId val="441153184"/>
      </c:barChart>
      <c:catAx>
        <c:axId val="441148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1153184"/>
        <c:crosses val="autoZero"/>
        <c:auto val="1"/>
        <c:lblAlgn val="ctr"/>
        <c:lblOffset val="100"/>
        <c:noMultiLvlLbl val="0"/>
      </c:catAx>
      <c:valAx>
        <c:axId val="44115318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11489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14</xdr:col>
      <xdr:colOff>19048</xdr:colOff>
      <xdr:row>1</xdr:row>
      <xdr:rowOff>57150</xdr:rowOff>
    </xdr:from>
    <xdr:to>
      <xdr:col>58</xdr:col>
      <xdr:colOff>453570</xdr:colOff>
      <xdr:row>30</xdr:row>
      <xdr:rowOff>80962</xdr:rowOff>
    </xdr:to>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14</xdr:col>
      <xdr:colOff>238124</xdr:colOff>
      <xdr:row>1</xdr:row>
      <xdr:rowOff>76201</xdr:rowOff>
    </xdr:from>
    <xdr:to>
      <xdr:col>15</xdr:col>
      <xdr:colOff>203751</xdr:colOff>
      <xdr:row>4</xdr:row>
      <xdr:rowOff>76200</xdr:rowOff>
    </xdr:to>
    <xdr:pic>
      <xdr:nvPicPr>
        <xdr:cNvPr id="4" name="Picture 3" descr="Artist, Brush, Colors, Rainbow, Roygbiv, Paint, Canvas">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221324" y="238126"/>
          <a:ext cx="1203876" cy="4857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44222</xdr:colOff>
      <xdr:row>36</xdr:row>
      <xdr:rowOff>153531</xdr:rowOff>
    </xdr:from>
    <xdr:to>
      <xdr:col>58</xdr:col>
      <xdr:colOff>464911</xdr:colOff>
      <xdr:row>67</xdr:row>
      <xdr:rowOff>124730</xdr:rowOff>
    </xdr:to>
    <xdr:graphicFrame macro="">
      <xdr:nvGraphicFramePr>
        <xdr:cNvPr id="2" name="Chart 1">
          <a:extLst>
            <a:ext uri="{FF2B5EF4-FFF2-40B4-BE49-F238E27FC236}">
              <a16:creationId xmlns:a16="http://schemas.microsoft.com/office/drawing/2014/main" id="{116E04E2-60EE-4900-BDE9-CF3312B23C4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3:M153" totalsRowShown="0" headerRowDxfId="13" dataDxfId="0">
  <autoFilter ref="B3:M153" xr:uid="{00000000-0009-0000-0100-000001000000}"/>
  <tableColumns count="12">
    <tableColumn id="1" xr3:uid="{00000000-0010-0000-0000-000001000000}" name="PairNumber" dataDxfId="12"/>
    <tableColumn id="3" xr3:uid="{17B2096C-D739-4D19-B8EC-5B77D5E72629}" name="DealOrNot" dataDxfId="11"/>
    <tableColumn id="2" xr3:uid="{00000000-0010-0000-0000-000002000000}" name="Final Price" dataDxfId="10"/>
    <tableColumn id="10" xr3:uid="{CE49697C-9E1F-4DBE-841E-2E605F535152}" name="PartOfPermanentCollection" dataDxfId="9"/>
    <tableColumn id="11" xr3:uid="{9A2D2FFC-0310-498D-B16F-61BFEC1B115A}" name="Centerpiece" dataDxfId="8"/>
    <tableColumn id="12" xr3:uid="{2F203C1E-EEF1-47AD-B588-648479E4373C}" name="OwnAreaInMuseum" dataDxfId="7"/>
    <tableColumn id="13" xr3:uid="{D5D76C9B-8C2E-45F8-A8F1-6A5212C50CC5}" name="ShowFilmsAboutArtist" dataDxfId="6"/>
    <tableColumn id="14" xr3:uid="{214F6BB3-9585-4E30-B7B9-3DE1BB3A9F20}" name="ShareRevenues" dataDxfId="5"/>
    <tableColumn id="15" xr3:uid="{D107B9BB-D38A-46FD-AEA2-2DE2291B4BF4}" name="CuratorNameOnInvoice" dataDxfId="4"/>
    <tableColumn id="17" xr3:uid="{1994B3BA-E076-4394-98C2-7575B162003C}" name="OtherAspectsOfAgreement" dataDxfId="3"/>
    <tableColumn id="18" xr3:uid="{B7C8B475-1A80-414A-AE9A-24C9CC0E8214}" name="GalleryOwnerRelationshipRating " dataDxfId="2"/>
    <tableColumn id="19" xr3:uid="{A9723545-545D-43AA-A1B8-E611F77FAFC3}" name="MuseumDirectorRelationshipRating " dataDxfId="1"/>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53"/>
  <sheetViews>
    <sheetView tabSelected="1" zoomScale="75" zoomScaleNormal="75" workbookViewId="0">
      <selection activeCell="D17" sqref="D17"/>
    </sheetView>
  </sheetViews>
  <sheetFormatPr defaultColWidth="9.1328125" defaultRowHeight="12.75" customHeight="1" x14ac:dyDescent="0.35"/>
  <cols>
    <col min="1" max="1" width="1.59765625" bestFit="1" customWidth="1"/>
    <col min="2" max="2" width="19.86328125" bestFit="1" customWidth="1"/>
    <col min="3" max="3" width="22" bestFit="1" customWidth="1"/>
    <col min="4" max="4" width="22.3984375" bestFit="1" customWidth="1"/>
    <col min="5" max="5" width="42.73046875" bestFit="1" customWidth="1"/>
    <col min="6" max="6" width="24.265625" bestFit="1" customWidth="1"/>
    <col min="7" max="7" width="31.265625" bestFit="1" customWidth="1"/>
    <col min="8" max="8" width="35.73046875" bestFit="1" customWidth="1"/>
    <col min="9" max="9" width="28" bestFit="1" customWidth="1"/>
    <col min="10" max="10" width="37" bestFit="1" customWidth="1"/>
    <col min="11" max="11" width="59.73046875" customWidth="1"/>
    <col min="12" max="12" width="48.3984375" bestFit="1" customWidth="1"/>
    <col min="13" max="13" width="51.86328125" bestFit="1" customWidth="1"/>
    <col min="14" max="14" width="1.59765625" bestFit="1" customWidth="1"/>
    <col min="15" max="15" width="18.59765625" bestFit="1" customWidth="1"/>
    <col min="16" max="16" width="16" customWidth="1"/>
    <col min="17" max="17" width="37" customWidth="1"/>
    <col min="18" max="18" width="42.265625" customWidth="1"/>
    <col min="19" max="19" width="22.59765625" bestFit="1" customWidth="1"/>
    <col min="20" max="20" width="25.73046875" customWidth="1"/>
    <col min="21" max="21" width="15.59765625" customWidth="1"/>
    <col min="22" max="22" width="26.3984375" customWidth="1"/>
    <col min="23" max="23" width="12.1328125" customWidth="1"/>
    <col min="24" max="33" width="9.1328125" customWidth="1"/>
  </cols>
  <sheetData>
    <row r="1" spans="1:14" ht="45" x14ac:dyDescent="1.1499999999999999">
      <c r="A1" s="1" t="s">
        <v>0</v>
      </c>
      <c r="B1" s="5" t="s">
        <v>29</v>
      </c>
      <c r="N1" s="1" t="s">
        <v>0</v>
      </c>
    </row>
    <row r="2" spans="1:14" ht="13.15" x14ac:dyDescent="0.4">
      <c r="B2" s="3" t="s">
        <v>2</v>
      </c>
      <c r="C2" s="3"/>
      <c r="D2" s="3"/>
      <c r="E2" s="3"/>
      <c r="F2" s="3"/>
      <c r="G2" s="3"/>
      <c r="H2" s="3"/>
      <c r="I2" s="3"/>
      <c r="J2" s="3"/>
      <c r="K2" s="3"/>
      <c r="L2" s="3"/>
      <c r="M2" s="3"/>
    </row>
    <row r="3" spans="1:14" x14ac:dyDescent="0.35">
      <c r="B3" s="2" t="s">
        <v>24</v>
      </c>
      <c r="C3" s="2" t="s">
        <v>3</v>
      </c>
      <c r="D3" s="2" t="s">
        <v>1</v>
      </c>
      <c r="E3" s="2" t="s">
        <v>12</v>
      </c>
      <c r="F3" s="2" t="s">
        <v>13</v>
      </c>
      <c r="G3" s="2" t="s">
        <v>14</v>
      </c>
      <c r="H3" s="2" t="s">
        <v>15</v>
      </c>
      <c r="I3" s="2" t="s">
        <v>16</v>
      </c>
      <c r="J3" s="2" t="s">
        <v>17</v>
      </c>
      <c r="K3" s="2" t="s">
        <v>19</v>
      </c>
      <c r="L3" s="2" t="s">
        <v>20</v>
      </c>
      <c r="M3" s="2" t="s">
        <v>21</v>
      </c>
    </row>
    <row r="4" spans="1:14" s="7" customFormat="1" x14ac:dyDescent="0.35">
      <c r="B4" s="7">
        <v>1</v>
      </c>
      <c r="C4" s="7" t="s">
        <v>4</v>
      </c>
      <c r="D4" s="7">
        <v>650000</v>
      </c>
      <c r="E4" s="7" t="s">
        <v>4</v>
      </c>
      <c r="F4" s="7" t="s">
        <v>4</v>
      </c>
      <c r="G4" s="7" t="s">
        <v>5</v>
      </c>
      <c r="H4" s="7" t="s">
        <v>4</v>
      </c>
      <c r="I4" s="7" t="s">
        <v>5</v>
      </c>
      <c r="J4" s="7" t="s">
        <v>5</v>
      </c>
      <c r="K4" s="7" t="s">
        <v>22</v>
      </c>
      <c r="L4" s="7">
        <v>5</v>
      </c>
      <c r="M4" s="7">
        <v>3</v>
      </c>
    </row>
    <row r="5" spans="1:14" s="7" customFormat="1" x14ac:dyDescent="0.35">
      <c r="B5" s="7">
        <v>2</v>
      </c>
      <c r="C5" s="7" t="s">
        <v>4</v>
      </c>
      <c r="D5" s="7">
        <v>400000</v>
      </c>
      <c r="E5" s="7" t="s">
        <v>5</v>
      </c>
      <c r="F5" s="7" t="s">
        <v>4</v>
      </c>
      <c r="G5" s="7" t="s">
        <v>5</v>
      </c>
      <c r="H5" s="7" t="s">
        <v>4</v>
      </c>
      <c r="I5" s="7" t="s">
        <v>5</v>
      </c>
      <c r="J5" s="7" t="s">
        <v>4</v>
      </c>
      <c r="K5" s="7" t="s">
        <v>23</v>
      </c>
      <c r="L5" s="7">
        <v>1</v>
      </c>
      <c r="M5" s="7">
        <v>3</v>
      </c>
    </row>
    <row r="6" spans="1:14" s="7" customFormat="1" x14ac:dyDescent="0.35">
      <c r="B6" s="7">
        <v>3</v>
      </c>
      <c r="C6" s="7" t="s">
        <v>5</v>
      </c>
      <c r="D6" s="7">
        <v>100000</v>
      </c>
      <c r="E6" s="7" t="s">
        <v>5</v>
      </c>
      <c r="F6" s="7" t="s">
        <v>4</v>
      </c>
      <c r="G6" s="7" t="s">
        <v>5</v>
      </c>
      <c r="H6" s="7" t="s">
        <v>4</v>
      </c>
      <c r="I6" s="7" t="s">
        <v>5</v>
      </c>
      <c r="J6" s="7" t="s">
        <v>4</v>
      </c>
      <c r="L6" s="7">
        <v>2</v>
      </c>
      <c r="M6" s="7">
        <v>4</v>
      </c>
    </row>
    <row r="7" spans="1:14" s="7" customFormat="1" x14ac:dyDescent="0.35">
      <c r="B7" s="7">
        <v>4</v>
      </c>
      <c r="C7" s="7" t="s">
        <v>5</v>
      </c>
      <c r="D7" s="7">
        <v>100000000</v>
      </c>
      <c r="E7" s="7" t="s">
        <v>5</v>
      </c>
      <c r="F7" s="7" t="s">
        <v>4</v>
      </c>
      <c r="G7" s="7" t="s">
        <v>5</v>
      </c>
      <c r="H7" s="7" t="s">
        <v>4</v>
      </c>
      <c r="I7" s="7" t="s">
        <v>5</v>
      </c>
      <c r="J7" s="7" t="s">
        <v>4</v>
      </c>
      <c r="L7" s="7">
        <v>4</v>
      </c>
      <c r="M7" s="7">
        <v>4</v>
      </c>
    </row>
    <row r="8" spans="1:14" s="7" customFormat="1" x14ac:dyDescent="0.35">
      <c r="B8" s="7">
        <v>5</v>
      </c>
      <c r="C8" s="7" t="s">
        <v>4</v>
      </c>
      <c r="D8" s="7">
        <v>100000</v>
      </c>
      <c r="E8" s="7" t="s">
        <v>5</v>
      </c>
      <c r="F8" s="7" t="s">
        <v>4</v>
      </c>
      <c r="G8" s="7" t="s">
        <v>4</v>
      </c>
      <c r="H8" s="7" t="s">
        <v>4</v>
      </c>
      <c r="I8" s="7" t="s">
        <v>5</v>
      </c>
      <c r="J8" s="7" t="s">
        <v>4</v>
      </c>
      <c r="L8" s="7">
        <v>1</v>
      </c>
      <c r="M8" s="7">
        <v>7</v>
      </c>
    </row>
    <row r="9" spans="1:14" s="7" customFormat="1" x14ac:dyDescent="0.35">
      <c r="B9" s="7">
        <v>6</v>
      </c>
      <c r="C9" s="7" t="s">
        <v>4</v>
      </c>
      <c r="D9" s="7">
        <v>10000</v>
      </c>
      <c r="E9" s="7" t="s">
        <v>5</v>
      </c>
      <c r="F9" s="7" t="s">
        <v>5</v>
      </c>
      <c r="G9" s="7" t="s">
        <v>5</v>
      </c>
      <c r="I9" s="7" t="s">
        <v>4</v>
      </c>
      <c r="J9" s="7" t="s">
        <v>4</v>
      </c>
      <c r="L9" s="7">
        <v>1</v>
      </c>
      <c r="M9" s="7">
        <v>7</v>
      </c>
    </row>
    <row r="10" spans="1:14" s="7" customFormat="1" x14ac:dyDescent="0.35">
      <c r="B10" s="7">
        <v>7</v>
      </c>
      <c r="C10" s="7" t="s">
        <v>4</v>
      </c>
      <c r="D10" s="7">
        <v>50000</v>
      </c>
      <c r="E10" s="7" t="s">
        <v>4</v>
      </c>
      <c r="F10" s="7" t="s">
        <v>5</v>
      </c>
      <c r="G10" s="7" t="s">
        <v>5</v>
      </c>
      <c r="H10" s="7" t="s">
        <v>5</v>
      </c>
      <c r="I10" s="7" t="s">
        <v>4</v>
      </c>
      <c r="J10" s="7" t="s">
        <v>5</v>
      </c>
      <c r="K10" s="7" t="s">
        <v>27</v>
      </c>
      <c r="L10" s="7">
        <v>3</v>
      </c>
      <c r="M10" s="7">
        <v>1</v>
      </c>
    </row>
    <row r="11" spans="1:14" s="7" customFormat="1" x14ac:dyDescent="0.35">
      <c r="B11" s="7">
        <v>8</v>
      </c>
      <c r="C11" s="7" t="s">
        <v>5</v>
      </c>
      <c r="E11" s="7" t="s">
        <v>4</v>
      </c>
      <c r="F11" s="7" t="s">
        <v>5</v>
      </c>
      <c r="G11" s="7" t="s">
        <v>5</v>
      </c>
      <c r="I11" s="7" t="s">
        <v>4</v>
      </c>
      <c r="J11" s="7" t="s">
        <v>5</v>
      </c>
      <c r="L11" s="7">
        <v>3</v>
      </c>
      <c r="M11" s="7">
        <v>5</v>
      </c>
    </row>
    <row r="12" spans="1:14" s="7" customFormat="1" ht="18" customHeight="1" x14ac:dyDescent="0.35">
      <c r="B12" s="7">
        <v>9</v>
      </c>
      <c r="C12" s="7" t="s">
        <v>4</v>
      </c>
      <c r="D12" s="7">
        <v>10000000000</v>
      </c>
      <c r="E12" s="7" t="s">
        <v>4</v>
      </c>
      <c r="F12" s="7" t="s">
        <v>5</v>
      </c>
      <c r="L12" s="8">
        <v>2</v>
      </c>
      <c r="M12" s="8">
        <v>2</v>
      </c>
    </row>
    <row r="13" spans="1:14" s="7" customFormat="1" ht="15.4" x14ac:dyDescent="0.35">
      <c r="B13" s="7">
        <v>10</v>
      </c>
      <c r="C13" s="7" t="s">
        <v>4</v>
      </c>
      <c r="D13" s="7">
        <v>5000</v>
      </c>
      <c r="E13" s="7" t="s">
        <v>4</v>
      </c>
      <c r="L13" s="9">
        <v>2</v>
      </c>
      <c r="M13" s="9"/>
    </row>
    <row r="14" spans="1:14" s="7" customFormat="1" ht="15.4" x14ac:dyDescent="0.35">
      <c r="B14" s="7">
        <v>11</v>
      </c>
      <c r="C14" s="7" t="s">
        <v>4</v>
      </c>
      <c r="D14" s="7">
        <v>5000</v>
      </c>
      <c r="E14" s="7" t="s">
        <v>4</v>
      </c>
      <c r="L14" s="9">
        <v>2</v>
      </c>
      <c r="M14" s="9"/>
    </row>
    <row r="15" spans="1:14" s="7" customFormat="1" x14ac:dyDescent="0.35">
      <c r="B15" s="7">
        <v>12</v>
      </c>
      <c r="C15" s="7" t="s">
        <v>4</v>
      </c>
      <c r="D15" s="7">
        <v>5000</v>
      </c>
      <c r="L15" s="7">
        <v>2</v>
      </c>
    </row>
    <row r="16" spans="1:14" s="7" customFormat="1" x14ac:dyDescent="0.35">
      <c r="B16" s="7">
        <v>13</v>
      </c>
      <c r="D16" s="7">
        <v>5000</v>
      </c>
      <c r="L16" s="7">
        <v>2</v>
      </c>
    </row>
    <row r="17" spans="2:13" s="7" customFormat="1" x14ac:dyDescent="0.35">
      <c r="B17" s="7">
        <v>14</v>
      </c>
      <c r="D17" s="7">
        <v>100000</v>
      </c>
    </row>
    <row r="18" spans="2:13" s="7" customFormat="1" x14ac:dyDescent="0.35">
      <c r="B18" s="7">
        <v>15</v>
      </c>
      <c r="M18" s="7">
        <v>3</v>
      </c>
    </row>
    <row r="19" spans="2:13" s="7" customFormat="1" x14ac:dyDescent="0.35">
      <c r="B19" s="7">
        <v>16</v>
      </c>
    </row>
    <row r="20" spans="2:13" s="7" customFormat="1" x14ac:dyDescent="0.35">
      <c r="B20" s="7">
        <v>17</v>
      </c>
    </row>
    <row r="21" spans="2:13" s="7" customFormat="1" x14ac:dyDescent="0.35">
      <c r="B21" s="7">
        <v>18</v>
      </c>
    </row>
    <row r="22" spans="2:13" s="7" customFormat="1" x14ac:dyDescent="0.35">
      <c r="B22" s="7">
        <v>19</v>
      </c>
    </row>
    <row r="23" spans="2:13" s="7" customFormat="1" x14ac:dyDescent="0.35">
      <c r="B23" s="7">
        <v>20</v>
      </c>
    </row>
    <row r="24" spans="2:13" s="7" customFormat="1" x14ac:dyDescent="0.35">
      <c r="B24" s="7">
        <v>21</v>
      </c>
    </row>
    <row r="25" spans="2:13" s="7" customFormat="1" x14ac:dyDescent="0.35">
      <c r="B25" s="7">
        <v>22</v>
      </c>
    </row>
    <row r="26" spans="2:13" s="7" customFormat="1" x14ac:dyDescent="0.35">
      <c r="B26" s="7">
        <v>23</v>
      </c>
    </row>
    <row r="27" spans="2:13" s="7" customFormat="1" x14ac:dyDescent="0.35">
      <c r="B27" s="7">
        <v>24</v>
      </c>
    </row>
    <row r="28" spans="2:13" s="7" customFormat="1" ht="12.75" customHeight="1" x14ac:dyDescent="0.35">
      <c r="B28" s="7">
        <v>25</v>
      </c>
    </row>
    <row r="29" spans="2:13" s="7" customFormat="1" ht="12.75" customHeight="1" x14ac:dyDescent="0.35">
      <c r="B29" s="7">
        <v>26</v>
      </c>
    </row>
    <row r="30" spans="2:13" s="7" customFormat="1" ht="12.75" customHeight="1" x14ac:dyDescent="0.35">
      <c r="B30" s="7">
        <v>27</v>
      </c>
      <c r="M30" s="7">
        <v>2</v>
      </c>
    </row>
    <row r="31" spans="2:13" s="7" customFormat="1" ht="12.75" customHeight="1" x14ac:dyDescent="0.35">
      <c r="B31" s="7">
        <v>28</v>
      </c>
      <c r="L31" s="7">
        <v>7</v>
      </c>
      <c r="M31" s="7">
        <v>1</v>
      </c>
    </row>
    <row r="32" spans="2:13" s="7" customFormat="1" ht="12.75" customHeight="1" x14ac:dyDescent="0.35">
      <c r="B32" s="7">
        <v>29</v>
      </c>
    </row>
    <row r="33" spans="2:29" s="7" customFormat="1" ht="12.75" customHeight="1" x14ac:dyDescent="0.35">
      <c r="B33" s="7">
        <v>30</v>
      </c>
      <c r="Q33" s="4" t="s">
        <v>26</v>
      </c>
      <c r="R33" s="4"/>
      <c r="S33" s="4"/>
      <c r="T33" s="4"/>
      <c r="U33" s="4"/>
      <c r="V33" s="4"/>
      <c r="W33" s="4"/>
      <c r="X33" s="4"/>
      <c r="Y33" s="4"/>
      <c r="Z33" s="4"/>
      <c r="AA33" s="4"/>
      <c r="AB33" s="4"/>
      <c r="AC33" s="4"/>
    </row>
    <row r="34" spans="2:29" s="7" customFormat="1" ht="12.75" customHeight="1" x14ac:dyDescent="0.35">
      <c r="B34" s="7">
        <v>31</v>
      </c>
      <c r="Q34" s="4"/>
      <c r="R34" s="4"/>
      <c r="S34" s="4"/>
      <c r="T34" s="4"/>
      <c r="U34" s="4"/>
      <c r="V34" s="4"/>
      <c r="W34" s="4"/>
      <c r="X34" s="4"/>
      <c r="Y34" s="4"/>
      <c r="Z34" s="4"/>
      <c r="AA34" s="4"/>
      <c r="AB34" s="4"/>
      <c r="AC34" s="4"/>
    </row>
    <row r="35" spans="2:29" s="7" customFormat="1" ht="12.75" customHeight="1" x14ac:dyDescent="0.35">
      <c r="B35" s="7">
        <v>32</v>
      </c>
      <c r="Q35" s="4"/>
      <c r="R35" s="4"/>
      <c r="S35" s="4"/>
      <c r="T35" s="4"/>
      <c r="U35" s="4"/>
      <c r="V35" s="4"/>
      <c r="W35" s="4"/>
      <c r="X35" s="4"/>
      <c r="Y35" s="4"/>
      <c r="Z35" s="4"/>
      <c r="AA35" s="4"/>
      <c r="AB35" s="4"/>
      <c r="AC35" s="4"/>
    </row>
    <row r="36" spans="2:29" s="7" customFormat="1" ht="12.75" customHeight="1" x14ac:dyDescent="0.35">
      <c r="B36" s="7">
        <v>33</v>
      </c>
      <c r="Q36" s="4"/>
      <c r="R36" s="4"/>
      <c r="S36" s="4"/>
      <c r="T36" s="4"/>
      <c r="U36" s="4"/>
      <c r="V36" s="4"/>
      <c r="W36" s="4"/>
      <c r="X36" s="4"/>
      <c r="Y36" s="4"/>
      <c r="Z36" s="4"/>
      <c r="AA36" s="4"/>
      <c r="AB36" s="4"/>
      <c r="AC36" s="4"/>
    </row>
    <row r="37" spans="2:29" s="7" customFormat="1" ht="12.75" customHeight="1" x14ac:dyDescent="0.35">
      <c r="B37" s="7">
        <v>34</v>
      </c>
    </row>
    <row r="38" spans="2:29" s="7" customFormat="1" ht="12.75" customHeight="1" x14ac:dyDescent="0.35">
      <c r="B38" s="7">
        <v>35</v>
      </c>
    </row>
    <row r="39" spans="2:29" s="7" customFormat="1" ht="12.75" customHeight="1" x14ac:dyDescent="0.35">
      <c r="B39" s="7">
        <v>36</v>
      </c>
    </row>
    <row r="40" spans="2:29" s="7" customFormat="1" ht="12.75" customHeight="1" x14ac:dyDescent="0.35">
      <c r="B40" s="7">
        <v>37</v>
      </c>
    </row>
    <row r="41" spans="2:29" s="7" customFormat="1" ht="12.75" customHeight="1" x14ac:dyDescent="0.35">
      <c r="B41" s="7">
        <v>38</v>
      </c>
    </row>
    <row r="42" spans="2:29" s="7" customFormat="1" ht="12.75" customHeight="1" x14ac:dyDescent="0.35">
      <c r="B42" s="7">
        <v>39</v>
      </c>
    </row>
    <row r="43" spans="2:29" s="7" customFormat="1" ht="12.75" customHeight="1" x14ac:dyDescent="0.35">
      <c r="B43" s="7">
        <v>40</v>
      </c>
    </row>
    <row r="44" spans="2:29" s="7" customFormat="1" ht="12.75" customHeight="1" x14ac:dyDescent="0.35">
      <c r="B44" s="7">
        <v>41</v>
      </c>
    </row>
    <row r="45" spans="2:29" s="7" customFormat="1" ht="12.75" customHeight="1" x14ac:dyDescent="0.35">
      <c r="B45" s="7">
        <v>42</v>
      </c>
    </row>
    <row r="46" spans="2:29" s="7" customFormat="1" ht="12.75" customHeight="1" x14ac:dyDescent="0.35">
      <c r="B46" s="7">
        <v>43</v>
      </c>
    </row>
    <row r="47" spans="2:29" s="7" customFormat="1" ht="12.75" customHeight="1" x14ac:dyDescent="0.35">
      <c r="B47" s="7">
        <v>44</v>
      </c>
    </row>
    <row r="48" spans="2:29" s="7" customFormat="1" ht="12.75" customHeight="1" x14ac:dyDescent="0.35">
      <c r="B48" s="7">
        <v>45</v>
      </c>
    </row>
    <row r="49" spans="2:17" s="7" customFormat="1" ht="12.75" customHeight="1" x14ac:dyDescent="0.35">
      <c r="B49" s="7">
        <v>46</v>
      </c>
    </row>
    <row r="50" spans="2:17" s="7" customFormat="1" ht="12.75" customHeight="1" x14ac:dyDescent="0.35">
      <c r="B50" s="7">
        <v>47</v>
      </c>
    </row>
    <row r="51" spans="2:17" s="7" customFormat="1" ht="12.75" customHeight="1" x14ac:dyDescent="0.35">
      <c r="B51" s="7">
        <v>48</v>
      </c>
    </row>
    <row r="52" spans="2:17" s="7" customFormat="1" ht="12.75" customHeight="1" x14ac:dyDescent="0.35">
      <c r="B52" s="7">
        <v>49</v>
      </c>
      <c r="Q52" s="6"/>
    </row>
    <row r="53" spans="2:17" s="7" customFormat="1" ht="12.75" customHeight="1" x14ac:dyDescent="0.35">
      <c r="B53" s="7">
        <v>50</v>
      </c>
    </row>
    <row r="54" spans="2:17" s="7" customFormat="1" ht="12.75" customHeight="1" x14ac:dyDescent="0.35">
      <c r="B54" s="7">
        <v>51</v>
      </c>
    </row>
    <row r="55" spans="2:17" s="7" customFormat="1" ht="12.75" customHeight="1" x14ac:dyDescent="0.35">
      <c r="B55" s="7">
        <v>52</v>
      </c>
    </row>
    <row r="56" spans="2:17" s="7" customFormat="1" ht="12.75" customHeight="1" x14ac:dyDescent="0.35">
      <c r="B56" s="7">
        <v>53</v>
      </c>
    </row>
    <row r="57" spans="2:17" s="7" customFormat="1" ht="12.75" customHeight="1" x14ac:dyDescent="0.35">
      <c r="B57" s="7">
        <v>54</v>
      </c>
    </row>
    <row r="58" spans="2:17" s="7" customFormat="1" ht="12.75" customHeight="1" x14ac:dyDescent="0.35">
      <c r="B58" s="7">
        <v>55</v>
      </c>
    </row>
    <row r="59" spans="2:17" s="7" customFormat="1" ht="12.75" customHeight="1" x14ac:dyDescent="0.35">
      <c r="B59" s="7">
        <v>56</v>
      </c>
    </row>
    <row r="60" spans="2:17" s="7" customFormat="1" ht="12.75" customHeight="1" x14ac:dyDescent="0.35">
      <c r="B60" s="7">
        <v>57</v>
      </c>
    </row>
    <row r="61" spans="2:17" s="7" customFormat="1" ht="12.75" customHeight="1" x14ac:dyDescent="0.35">
      <c r="B61" s="7">
        <v>58</v>
      </c>
    </row>
    <row r="62" spans="2:17" s="7" customFormat="1" ht="12.75" customHeight="1" x14ac:dyDescent="0.35">
      <c r="B62" s="7">
        <v>59</v>
      </c>
    </row>
    <row r="63" spans="2:17" s="7" customFormat="1" ht="12.75" customHeight="1" x14ac:dyDescent="0.35">
      <c r="B63" s="7">
        <v>60</v>
      </c>
    </row>
    <row r="64" spans="2:17" s="7" customFormat="1" ht="12.75" customHeight="1" x14ac:dyDescent="0.35">
      <c r="B64" s="7">
        <v>61</v>
      </c>
    </row>
    <row r="65" spans="2:29" s="7" customFormat="1" ht="12.75" customHeight="1" x14ac:dyDescent="0.35">
      <c r="B65" s="7">
        <v>62</v>
      </c>
      <c r="P65" s="10"/>
    </row>
    <row r="66" spans="2:29" s="7" customFormat="1" ht="12.75" customHeight="1" x14ac:dyDescent="0.35">
      <c r="B66" s="7">
        <v>63</v>
      </c>
    </row>
    <row r="67" spans="2:29" s="7" customFormat="1" ht="12.75" customHeight="1" x14ac:dyDescent="0.35">
      <c r="B67" s="7">
        <v>64</v>
      </c>
    </row>
    <row r="68" spans="2:29" s="7" customFormat="1" ht="12.75" customHeight="1" x14ac:dyDescent="0.35">
      <c r="B68" s="7">
        <v>65</v>
      </c>
    </row>
    <row r="69" spans="2:29" s="7" customFormat="1" ht="12.75" customHeight="1" x14ac:dyDescent="0.35">
      <c r="B69" s="7">
        <v>66</v>
      </c>
    </row>
    <row r="70" spans="2:29" s="7" customFormat="1" ht="12.75" customHeight="1" x14ac:dyDescent="0.35">
      <c r="B70" s="7">
        <v>67</v>
      </c>
      <c r="Q70" s="4" t="s">
        <v>28</v>
      </c>
      <c r="R70" s="4"/>
      <c r="S70" s="4"/>
      <c r="T70" s="4"/>
      <c r="U70" s="4"/>
      <c r="V70" s="4"/>
      <c r="W70" s="4"/>
      <c r="X70" s="4"/>
      <c r="Y70" s="4"/>
      <c r="Z70" s="4"/>
      <c r="AA70" s="4"/>
      <c r="AB70" s="4"/>
      <c r="AC70" s="4"/>
    </row>
    <row r="71" spans="2:29" s="7" customFormat="1" ht="12.75" customHeight="1" x14ac:dyDescent="0.35">
      <c r="B71" s="7">
        <v>68</v>
      </c>
      <c r="Q71" s="4"/>
      <c r="R71" s="4"/>
      <c r="S71" s="4"/>
      <c r="T71" s="4"/>
      <c r="U71" s="4"/>
      <c r="V71" s="4"/>
      <c r="W71" s="4"/>
      <c r="X71" s="4"/>
      <c r="Y71" s="4"/>
      <c r="Z71" s="4"/>
      <c r="AA71" s="4"/>
      <c r="AB71" s="4"/>
      <c r="AC71" s="4"/>
    </row>
    <row r="72" spans="2:29" s="7" customFormat="1" ht="12.75" customHeight="1" x14ac:dyDescent="0.35">
      <c r="B72" s="7">
        <v>69</v>
      </c>
      <c r="Q72" s="4"/>
      <c r="R72" s="4"/>
      <c r="S72" s="4"/>
      <c r="T72" s="4"/>
      <c r="U72" s="4"/>
      <c r="V72" s="4"/>
      <c r="W72" s="4"/>
      <c r="X72" s="4"/>
      <c r="Y72" s="4"/>
      <c r="Z72" s="4"/>
      <c r="AA72" s="4"/>
      <c r="AB72" s="4"/>
      <c r="AC72" s="4"/>
    </row>
    <row r="73" spans="2:29" s="7" customFormat="1" ht="12.75" customHeight="1" x14ac:dyDescent="0.35">
      <c r="B73" s="7">
        <v>70</v>
      </c>
      <c r="Q73" s="4"/>
      <c r="R73" s="4"/>
      <c r="S73" s="4"/>
      <c r="T73" s="4"/>
      <c r="U73" s="4"/>
      <c r="V73" s="4"/>
      <c r="W73" s="4"/>
      <c r="X73" s="4"/>
      <c r="Y73" s="4"/>
      <c r="Z73" s="4"/>
      <c r="AA73" s="4"/>
      <c r="AB73" s="4"/>
      <c r="AC73" s="4"/>
    </row>
    <row r="74" spans="2:29" s="7" customFormat="1" ht="12.75" customHeight="1" x14ac:dyDescent="0.35">
      <c r="B74" s="7">
        <v>71</v>
      </c>
    </row>
    <row r="75" spans="2:29" s="7" customFormat="1" ht="12.75" customHeight="1" x14ac:dyDescent="0.35">
      <c r="B75" s="7">
        <v>72</v>
      </c>
      <c r="O75" s="11" t="s">
        <v>18</v>
      </c>
      <c r="P75" s="11" t="s">
        <v>3</v>
      </c>
      <c r="Q75" s="11" t="s">
        <v>12</v>
      </c>
      <c r="R75" s="11" t="s">
        <v>13</v>
      </c>
      <c r="S75" s="11" t="s">
        <v>14</v>
      </c>
      <c r="T75" s="11" t="s">
        <v>15</v>
      </c>
      <c r="U75" s="11" t="s">
        <v>16</v>
      </c>
      <c r="V75" s="11" t="s">
        <v>17</v>
      </c>
    </row>
    <row r="76" spans="2:29" s="7" customFormat="1" ht="12.75" customHeight="1" x14ac:dyDescent="0.35">
      <c r="B76" s="7">
        <v>73</v>
      </c>
      <c r="O76" s="11" t="s">
        <v>4</v>
      </c>
      <c r="P76" s="12">
        <f>COUNTIF(Table1[DealOrNot],"Yes")/(COUNTIF(Table1[DealOrNot],"No")+COUNTIF(Table1[DealOrNot],"Yes"))</f>
        <v>0.75</v>
      </c>
      <c r="Q76" s="12">
        <f>COUNTIF(Table1[PartOfPermanentCollection],"Yes")/(COUNTIF(Table1[PartOfPermanentCollection],"No")+COUNTIF(Table1[PartOfPermanentCollection],"Yes"))</f>
        <v>0.54545454545454541</v>
      </c>
      <c r="R76" s="12">
        <f>COUNTIF(Table1[Centerpiece],"Yes")/(COUNTIF(Table1[Centerpiece],"No")+COUNTIF(Table1[Centerpiece],"Yes"))</f>
        <v>0.55555555555555558</v>
      </c>
      <c r="S76" s="12">
        <f>COUNTIF(Table1[OwnAreaInMuseum],"Yes")/(COUNTIF(Table1[OwnAreaInMuseum],"No")+COUNTIF(Table1[OwnAreaInMuseum],"Yes"))</f>
        <v>0.125</v>
      </c>
      <c r="T76" s="12">
        <f>COUNTIF(Table1[ShowFilmsAboutArtist],"Yes")/(COUNTIF(Table1[ShowFilmsAboutArtist],"No")+COUNTIF(Table1[ShowFilmsAboutArtist],"Yes"))</f>
        <v>0.83333333333333337</v>
      </c>
      <c r="U76" s="12">
        <f>COUNTIF(Table1[ShareRevenues],"Yes")/(COUNTIF(Table1[ShareRevenues],"No")+COUNTIF(Table1[ShareRevenues],"Yes"))</f>
        <v>0.375</v>
      </c>
      <c r="V76" s="12">
        <f>COUNTIF(Table1[CuratorNameOnInvoice],"Yes")/(COUNTIF(Table1[CuratorNameOnInvoice],"No")+COUNTIF(Table1[CuratorNameOnInvoice],"Yes"))</f>
        <v>0.625</v>
      </c>
    </row>
    <row r="77" spans="2:29" s="7" customFormat="1" ht="12.75" customHeight="1" x14ac:dyDescent="0.35">
      <c r="B77" s="7">
        <v>74</v>
      </c>
      <c r="O77" s="11" t="s">
        <v>5</v>
      </c>
      <c r="P77" s="12">
        <f>COUNTIF(Table1[DealOrNot],"No")/(COUNTIF(Table1[DealOrNot],"No")+COUNTIF(Table1[DealOrNot],"Yes"))</f>
        <v>0.25</v>
      </c>
      <c r="Q77" s="12">
        <f>COUNTIF(Table1[PartOfPermanentCollection],"No")/(COUNTIF(Table1[PartOfPermanentCollection],"No")+COUNTIF(Table1[PartOfPermanentCollection],"Yes"))</f>
        <v>0.45454545454545453</v>
      </c>
      <c r="R77" s="12">
        <f>COUNTIF(Table1[Centerpiece],"No")/(COUNTIF(Table1[Centerpiece],"No")+COUNTIF(Table1[Centerpiece],"Yes"))</f>
        <v>0.44444444444444442</v>
      </c>
      <c r="S77" s="12">
        <f>COUNTIF(Table1[OwnAreaInMuseum],"No")/(COUNTIF(Table1[OwnAreaInMuseum],"No")+COUNTIF(Table1[OwnAreaInMuseum],"Yes"))</f>
        <v>0.875</v>
      </c>
      <c r="T77" s="12">
        <f>COUNTIF(Table1[ShowFilmsAboutArtist],"No")/(COUNTIF(Table1[ShowFilmsAboutArtist],"No")+COUNTIF(Table1[ShowFilmsAboutArtist],"Yes"))</f>
        <v>0.16666666666666666</v>
      </c>
      <c r="U77" s="12">
        <f>COUNTIF(Table1[ShareRevenues],"No")/(COUNTIF(Table1[ShareRevenues],"No")+COUNTIF(Table1[ShareRevenues],"Yes"))</f>
        <v>0.625</v>
      </c>
      <c r="V77" s="12">
        <f>COUNTIF(Table1[CuratorNameOnInvoice],"No")/(COUNTIF(Table1[CuratorNameOnInvoice],"No")+COUNTIF(Table1[CuratorNameOnInvoice],"Yes"))</f>
        <v>0.375</v>
      </c>
    </row>
    <row r="78" spans="2:29" s="7" customFormat="1" ht="12.75" customHeight="1" x14ac:dyDescent="0.35">
      <c r="B78" s="7">
        <v>75</v>
      </c>
    </row>
    <row r="79" spans="2:29" s="7" customFormat="1" ht="12.75" customHeight="1" x14ac:dyDescent="0.35">
      <c r="B79" s="7">
        <v>76</v>
      </c>
    </row>
    <row r="80" spans="2:29" s="7" customFormat="1" ht="12.75" customHeight="1" x14ac:dyDescent="0.35">
      <c r="B80" s="7">
        <v>77</v>
      </c>
      <c r="O80" s="11"/>
      <c r="P80" s="11" t="s">
        <v>25</v>
      </c>
      <c r="Q80" s="11" t="s">
        <v>20</v>
      </c>
      <c r="R80" s="11" t="s">
        <v>21</v>
      </c>
    </row>
    <row r="81" spans="2:18" s="7" customFormat="1" ht="12.75" customHeight="1" x14ac:dyDescent="0.35">
      <c r="B81" s="7">
        <v>78</v>
      </c>
      <c r="O81" s="11" t="s">
        <v>6</v>
      </c>
      <c r="P81" s="13">
        <f>MIN($D$4:$D$153)</f>
        <v>5000</v>
      </c>
      <c r="Q81" s="13">
        <f>MIN(L4:L153)</f>
        <v>1</v>
      </c>
      <c r="R81" s="13">
        <f>MIN(M4:M153)</f>
        <v>1</v>
      </c>
    </row>
    <row r="82" spans="2:18" s="7" customFormat="1" ht="12.75" customHeight="1" x14ac:dyDescent="0.35">
      <c r="B82" s="7">
        <v>79</v>
      </c>
      <c r="O82" s="11" t="s">
        <v>7</v>
      </c>
      <c r="P82" s="13">
        <f>MAX($D$4:$D$153)</f>
        <v>10000000000</v>
      </c>
      <c r="Q82" s="13">
        <f>MAX(L4:L153)</f>
        <v>7</v>
      </c>
      <c r="R82" s="13">
        <f>MAX(M4:M153)</f>
        <v>7</v>
      </c>
    </row>
    <row r="83" spans="2:18" s="7" customFormat="1" ht="12.75" customHeight="1" x14ac:dyDescent="0.35">
      <c r="B83" s="7">
        <v>80</v>
      </c>
      <c r="O83" s="11" t="s">
        <v>8</v>
      </c>
      <c r="P83" s="13">
        <f>AVERAGE($D$4:$D$153)</f>
        <v>777033076.92307687</v>
      </c>
      <c r="Q83" s="13">
        <f>AVERAGE(L4:L153)</f>
        <v>2.8666666666666667</v>
      </c>
      <c r="R83" s="13">
        <f>AVERAGE(M4:M153)</f>
        <v>3.3076923076923075</v>
      </c>
    </row>
    <row r="84" spans="2:18" s="7" customFormat="1" ht="12.75" customHeight="1" x14ac:dyDescent="0.35">
      <c r="B84" s="7">
        <v>81</v>
      </c>
      <c r="O84" s="11" t="s">
        <v>9</v>
      </c>
      <c r="P84" s="13">
        <f>_xlfn.STDEV.P($D$4:$D$153)</f>
        <v>2662573298.1023183</v>
      </c>
      <c r="Q84" s="13">
        <f>_xlfn.STDEV.P(L4:L153)</f>
        <v>1.7838784213679537</v>
      </c>
      <c r="R84" s="13">
        <f>_xlfn.STDEV.P(M4:M153)</f>
        <v>1.9761896274869428</v>
      </c>
    </row>
    <row r="85" spans="2:18" s="7" customFormat="1" ht="12.75" customHeight="1" x14ac:dyDescent="0.35">
      <c r="B85" s="7">
        <v>82</v>
      </c>
      <c r="O85" s="11" t="s">
        <v>10</v>
      </c>
      <c r="P85" s="14">
        <f>IFERROR(MODE($D$4:$D$153), "Not available")</f>
        <v>5000</v>
      </c>
      <c r="Q85" s="14">
        <f>IFERROR(MODE(L4:L153), "Not available")</f>
        <v>2</v>
      </c>
      <c r="R85" s="14">
        <f>IFERROR(MODE(M4:M153), "Not available")</f>
        <v>3</v>
      </c>
    </row>
    <row r="86" spans="2:18" s="7" customFormat="1" ht="12.75" customHeight="1" x14ac:dyDescent="0.35">
      <c r="B86" s="7">
        <v>83</v>
      </c>
      <c r="O86" s="11" t="s">
        <v>11</v>
      </c>
      <c r="P86" s="14">
        <f>MEDIAN($D$4:$D$153)</f>
        <v>100000</v>
      </c>
      <c r="Q86" s="14">
        <f>MEDIAN(L4:L153)</f>
        <v>2</v>
      </c>
      <c r="R86" s="14">
        <f>MEDIAN(M4:M153)</f>
        <v>3</v>
      </c>
    </row>
    <row r="87" spans="2:18" s="7" customFormat="1" ht="12.75" customHeight="1" x14ac:dyDescent="0.35">
      <c r="B87" s="7">
        <v>84</v>
      </c>
    </row>
    <row r="88" spans="2:18" s="7" customFormat="1" ht="12.75" customHeight="1" x14ac:dyDescent="0.35">
      <c r="B88" s="7">
        <v>85</v>
      </c>
    </row>
    <row r="89" spans="2:18" s="7" customFormat="1" ht="12.75" customHeight="1" x14ac:dyDescent="0.35">
      <c r="B89" s="7">
        <v>86</v>
      </c>
    </row>
    <row r="90" spans="2:18" s="7" customFormat="1" ht="12.75" customHeight="1" x14ac:dyDescent="0.35">
      <c r="B90" s="7">
        <v>87</v>
      </c>
    </row>
    <row r="91" spans="2:18" s="7" customFormat="1" ht="12.75" customHeight="1" x14ac:dyDescent="0.35">
      <c r="B91" s="7">
        <v>88</v>
      </c>
    </row>
    <row r="92" spans="2:18" s="7" customFormat="1" ht="12.75" customHeight="1" x14ac:dyDescent="0.35">
      <c r="B92" s="7">
        <v>89</v>
      </c>
    </row>
    <row r="93" spans="2:18" s="7" customFormat="1" ht="12.75" customHeight="1" x14ac:dyDescent="0.35">
      <c r="B93" s="7">
        <v>90</v>
      </c>
    </row>
    <row r="94" spans="2:18" s="7" customFormat="1" ht="12.75" customHeight="1" x14ac:dyDescent="0.35">
      <c r="B94" s="7">
        <v>91</v>
      </c>
    </row>
    <row r="95" spans="2:18" s="7" customFormat="1" ht="12.75" customHeight="1" x14ac:dyDescent="0.35">
      <c r="B95" s="7">
        <v>92</v>
      </c>
    </row>
    <row r="96" spans="2:18" s="7" customFormat="1" ht="12.75" customHeight="1" x14ac:dyDescent="0.35">
      <c r="B96" s="7">
        <v>93</v>
      </c>
    </row>
    <row r="97" spans="2:2" s="7" customFormat="1" ht="12.75" customHeight="1" x14ac:dyDescent="0.35">
      <c r="B97" s="7">
        <v>94</v>
      </c>
    </row>
    <row r="98" spans="2:2" s="7" customFormat="1" ht="12.75" customHeight="1" x14ac:dyDescent="0.35">
      <c r="B98" s="7">
        <v>95</v>
      </c>
    </row>
    <row r="99" spans="2:2" s="7" customFormat="1" ht="12.75" customHeight="1" x14ac:dyDescent="0.35">
      <c r="B99" s="7">
        <v>96</v>
      </c>
    </row>
    <row r="100" spans="2:2" s="7" customFormat="1" ht="12.75" customHeight="1" x14ac:dyDescent="0.35">
      <c r="B100" s="7">
        <v>97</v>
      </c>
    </row>
    <row r="101" spans="2:2" s="7" customFormat="1" ht="12.75" customHeight="1" x14ac:dyDescent="0.35">
      <c r="B101" s="7">
        <v>98</v>
      </c>
    </row>
    <row r="102" spans="2:2" s="7" customFormat="1" ht="12.75" customHeight="1" x14ac:dyDescent="0.35">
      <c r="B102" s="7">
        <v>99</v>
      </c>
    </row>
    <row r="103" spans="2:2" s="7" customFormat="1" ht="12.75" customHeight="1" x14ac:dyDescent="0.35">
      <c r="B103" s="7">
        <v>100</v>
      </c>
    </row>
    <row r="104" spans="2:2" s="7" customFormat="1" ht="12.75" customHeight="1" x14ac:dyDescent="0.35">
      <c r="B104" s="7">
        <v>101</v>
      </c>
    </row>
    <row r="105" spans="2:2" s="7" customFormat="1" ht="12.75" customHeight="1" x14ac:dyDescent="0.35">
      <c r="B105" s="7">
        <v>102</v>
      </c>
    </row>
    <row r="106" spans="2:2" s="7" customFormat="1" ht="12.75" customHeight="1" x14ac:dyDescent="0.35">
      <c r="B106" s="7">
        <v>103</v>
      </c>
    </row>
    <row r="107" spans="2:2" s="7" customFormat="1" ht="12.75" customHeight="1" x14ac:dyDescent="0.35">
      <c r="B107" s="7">
        <v>104</v>
      </c>
    </row>
    <row r="108" spans="2:2" s="7" customFormat="1" ht="12.75" customHeight="1" x14ac:dyDescent="0.35">
      <c r="B108" s="7">
        <v>105</v>
      </c>
    </row>
    <row r="109" spans="2:2" s="7" customFormat="1" ht="12.75" customHeight="1" x14ac:dyDescent="0.35">
      <c r="B109" s="7">
        <v>106</v>
      </c>
    </row>
    <row r="110" spans="2:2" s="7" customFormat="1" ht="12.75" customHeight="1" x14ac:dyDescent="0.35">
      <c r="B110" s="7">
        <v>107</v>
      </c>
    </row>
    <row r="111" spans="2:2" s="7" customFormat="1" ht="12.75" customHeight="1" x14ac:dyDescent="0.35">
      <c r="B111" s="7">
        <v>108</v>
      </c>
    </row>
    <row r="112" spans="2:2" s="7" customFormat="1" ht="12.75" customHeight="1" x14ac:dyDescent="0.35">
      <c r="B112" s="7">
        <v>109</v>
      </c>
    </row>
    <row r="113" spans="2:2" s="7" customFormat="1" ht="12.75" customHeight="1" x14ac:dyDescent="0.35">
      <c r="B113" s="7">
        <v>110</v>
      </c>
    </row>
    <row r="114" spans="2:2" s="7" customFormat="1" ht="12.75" customHeight="1" x14ac:dyDescent="0.35">
      <c r="B114" s="7">
        <v>111</v>
      </c>
    </row>
    <row r="115" spans="2:2" s="7" customFormat="1" ht="12.75" customHeight="1" x14ac:dyDescent="0.35">
      <c r="B115" s="7">
        <v>112</v>
      </c>
    </row>
    <row r="116" spans="2:2" s="7" customFormat="1" ht="12.75" customHeight="1" x14ac:dyDescent="0.35">
      <c r="B116" s="7">
        <v>113</v>
      </c>
    </row>
    <row r="117" spans="2:2" s="7" customFormat="1" ht="12.75" customHeight="1" x14ac:dyDescent="0.35">
      <c r="B117" s="7">
        <v>114</v>
      </c>
    </row>
    <row r="118" spans="2:2" s="7" customFormat="1" ht="12.75" customHeight="1" x14ac:dyDescent="0.35">
      <c r="B118" s="7">
        <v>115</v>
      </c>
    </row>
    <row r="119" spans="2:2" s="7" customFormat="1" ht="12.75" customHeight="1" x14ac:dyDescent="0.35">
      <c r="B119" s="7">
        <v>116</v>
      </c>
    </row>
    <row r="120" spans="2:2" s="7" customFormat="1" ht="12.75" customHeight="1" x14ac:dyDescent="0.35">
      <c r="B120" s="7">
        <v>117</v>
      </c>
    </row>
    <row r="121" spans="2:2" s="7" customFormat="1" ht="12.75" customHeight="1" x14ac:dyDescent="0.35">
      <c r="B121" s="7">
        <v>118</v>
      </c>
    </row>
    <row r="122" spans="2:2" s="7" customFormat="1" ht="12.75" customHeight="1" x14ac:dyDescent="0.35">
      <c r="B122" s="7">
        <v>119</v>
      </c>
    </row>
    <row r="123" spans="2:2" s="7" customFormat="1" ht="12.75" customHeight="1" x14ac:dyDescent="0.35">
      <c r="B123" s="7">
        <v>120</v>
      </c>
    </row>
    <row r="124" spans="2:2" s="7" customFormat="1" ht="12.75" customHeight="1" x14ac:dyDescent="0.35">
      <c r="B124" s="7">
        <v>121</v>
      </c>
    </row>
    <row r="125" spans="2:2" s="7" customFormat="1" ht="12.75" customHeight="1" x14ac:dyDescent="0.35">
      <c r="B125" s="7">
        <v>122</v>
      </c>
    </row>
    <row r="126" spans="2:2" s="7" customFormat="1" ht="12.75" customHeight="1" x14ac:dyDescent="0.35">
      <c r="B126" s="7">
        <v>123</v>
      </c>
    </row>
    <row r="127" spans="2:2" s="7" customFormat="1" ht="12.75" customHeight="1" x14ac:dyDescent="0.35">
      <c r="B127" s="7">
        <v>124</v>
      </c>
    </row>
    <row r="128" spans="2:2" s="7" customFormat="1" ht="12.75" customHeight="1" x14ac:dyDescent="0.35">
      <c r="B128" s="7">
        <v>125</v>
      </c>
    </row>
    <row r="129" spans="2:2" s="7" customFormat="1" ht="12.75" customHeight="1" x14ac:dyDescent="0.35">
      <c r="B129" s="7">
        <v>126</v>
      </c>
    </row>
    <row r="130" spans="2:2" s="7" customFormat="1" ht="12.75" customHeight="1" x14ac:dyDescent="0.35">
      <c r="B130" s="7">
        <v>127</v>
      </c>
    </row>
    <row r="131" spans="2:2" s="7" customFormat="1" ht="12.75" customHeight="1" x14ac:dyDescent="0.35">
      <c r="B131" s="7">
        <v>128</v>
      </c>
    </row>
    <row r="132" spans="2:2" s="7" customFormat="1" ht="12.75" customHeight="1" x14ac:dyDescent="0.35">
      <c r="B132" s="7">
        <v>129</v>
      </c>
    </row>
    <row r="133" spans="2:2" s="7" customFormat="1" ht="12.75" customHeight="1" x14ac:dyDescent="0.35">
      <c r="B133" s="7">
        <v>130</v>
      </c>
    </row>
    <row r="134" spans="2:2" s="7" customFormat="1" ht="12.75" customHeight="1" x14ac:dyDescent="0.35">
      <c r="B134" s="7">
        <v>131</v>
      </c>
    </row>
    <row r="135" spans="2:2" s="7" customFormat="1" ht="12.75" customHeight="1" x14ac:dyDescent="0.35">
      <c r="B135" s="7">
        <v>132</v>
      </c>
    </row>
    <row r="136" spans="2:2" s="7" customFormat="1" ht="12.75" customHeight="1" x14ac:dyDescent="0.35">
      <c r="B136" s="7">
        <v>133</v>
      </c>
    </row>
    <row r="137" spans="2:2" s="7" customFormat="1" ht="12.75" customHeight="1" x14ac:dyDescent="0.35">
      <c r="B137" s="7">
        <v>134</v>
      </c>
    </row>
    <row r="138" spans="2:2" s="7" customFormat="1" ht="12.75" customHeight="1" x14ac:dyDescent="0.35">
      <c r="B138" s="7">
        <v>135</v>
      </c>
    </row>
    <row r="139" spans="2:2" s="7" customFormat="1" ht="12.75" customHeight="1" x14ac:dyDescent="0.35">
      <c r="B139" s="7">
        <v>136</v>
      </c>
    </row>
    <row r="140" spans="2:2" s="7" customFormat="1" ht="12.75" customHeight="1" x14ac:dyDescent="0.35">
      <c r="B140" s="7">
        <v>137</v>
      </c>
    </row>
    <row r="141" spans="2:2" s="7" customFormat="1" ht="12.75" customHeight="1" x14ac:dyDescent="0.35">
      <c r="B141" s="7">
        <v>138</v>
      </c>
    </row>
    <row r="142" spans="2:2" s="7" customFormat="1" ht="12.75" customHeight="1" x14ac:dyDescent="0.35">
      <c r="B142" s="7">
        <v>139</v>
      </c>
    </row>
    <row r="143" spans="2:2" s="7" customFormat="1" ht="12.75" customHeight="1" x14ac:dyDescent="0.35">
      <c r="B143" s="7">
        <v>140</v>
      </c>
    </row>
    <row r="144" spans="2:2" s="7" customFormat="1" ht="12.75" customHeight="1" x14ac:dyDescent="0.35">
      <c r="B144" s="7">
        <v>141</v>
      </c>
    </row>
    <row r="145" spans="2:13" s="7" customFormat="1" ht="12.75" customHeight="1" x14ac:dyDescent="0.35">
      <c r="B145" s="7">
        <v>142</v>
      </c>
    </row>
    <row r="146" spans="2:13" s="7" customFormat="1" ht="12.75" customHeight="1" x14ac:dyDescent="0.35">
      <c r="B146" s="7">
        <v>143</v>
      </c>
    </row>
    <row r="147" spans="2:13" s="7" customFormat="1" ht="12.75" customHeight="1" x14ac:dyDescent="0.35">
      <c r="B147" s="7">
        <v>144</v>
      </c>
    </row>
    <row r="148" spans="2:13" s="7" customFormat="1" ht="12.75" customHeight="1" x14ac:dyDescent="0.35">
      <c r="B148" s="7">
        <v>145</v>
      </c>
    </row>
    <row r="149" spans="2:13" s="7" customFormat="1" ht="12.75" customHeight="1" x14ac:dyDescent="0.35">
      <c r="B149" s="7">
        <v>146</v>
      </c>
    </row>
    <row r="150" spans="2:13" s="7" customFormat="1" ht="12.75" customHeight="1" x14ac:dyDescent="0.35">
      <c r="B150" s="7">
        <v>147</v>
      </c>
    </row>
    <row r="151" spans="2:13" s="7" customFormat="1" ht="12.75" customHeight="1" x14ac:dyDescent="0.35">
      <c r="B151" s="7">
        <v>148</v>
      </c>
    </row>
    <row r="152" spans="2:13" s="7" customFormat="1" ht="12.75" customHeight="1" x14ac:dyDescent="0.35">
      <c r="B152" s="7">
        <v>149</v>
      </c>
      <c r="L152" s="7">
        <v>6</v>
      </c>
      <c r="M152" s="7">
        <v>1</v>
      </c>
    </row>
    <row r="153" spans="2:13" s="7" customFormat="1" ht="12.75" customHeight="1" x14ac:dyDescent="0.35">
      <c r="B153" s="7">
        <v>150</v>
      </c>
    </row>
  </sheetData>
  <mergeCells count="3">
    <mergeCell ref="B2:M2"/>
    <mergeCell ref="Q33:AC36"/>
    <mergeCell ref="Q70:AC73"/>
  </mergeCells>
  <phoneticPr fontId="6" type="noConversion"/>
  <dataValidations count="2">
    <dataValidation type="list" allowBlank="1" showInputMessage="1" showErrorMessage="1" sqref="C4:C153 E4:J153" xr:uid="{36FAFE5C-FE04-4A54-93A9-5D58DDF3B358}">
      <formula1>"Yes, No"</formula1>
    </dataValidation>
    <dataValidation type="list" allowBlank="1" showInputMessage="1" showErrorMessage="1" sqref="L4:M153" xr:uid="{07C23EA6-2866-4788-B837-26EA29A57E64}">
      <formula1>"1,2,3,4,5,6,7"</formula1>
    </dataValidation>
  </dataValidations>
  <pageMargins left="0.7" right="0.7" top="0.75" bottom="0.75" header="0.3" footer="0.3"/>
  <pageSetup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Graph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lab</dc:creator>
  <cp:lastModifiedBy>Horacio Falcao</cp:lastModifiedBy>
  <cp:lastPrinted>2008-03-12T00:43:14Z</cp:lastPrinted>
  <dcterms:created xsi:type="dcterms:W3CDTF">2000-05-13T21:10:58Z</dcterms:created>
  <dcterms:modified xsi:type="dcterms:W3CDTF">2024-06-15T09:39:23Z</dcterms:modified>
</cp:coreProperties>
</file>